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UPE Amor Perfeito\CERCA E PASSEIO\Licitação\ATUALIZADO\"/>
    </mc:Choice>
  </mc:AlternateContent>
  <bookViews>
    <workbookView xWindow="360" yWindow="375" windowWidth="12120" windowHeight="8580" tabRatio="303"/>
  </bookViews>
  <sheets>
    <sheet name="ORCA" sheetId="1" r:id="rId1"/>
    <sheet name="CFF" sheetId="2" r:id="rId2"/>
  </sheets>
  <definedNames>
    <definedName name="_xlnm.Print_Area" localSheetId="0">ORCA!$A$1:$G$75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J18" i="2" l="1"/>
  <c r="E14" i="2"/>
  <c r="E15" i="2"/>
  <c r="E17" i="2"/>
  <c r="E20" i="2"/>
  <c r="E21" i="2"/>
  <c r="C21" i="2"/>
  <c r="C20" i="2"/>
  <c r="C17" i="2"/>
  <c r="C15" i="2"/>
  <c r="C14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G68" i="1"/>
  <c r="G69" i="1"/>
  <c r="G70" i="1"/>
  <c r="G57" i="1"/>
  <c r="G58" i="1"/>
  <c r="G59" i="1"/>
  <c r="G50" i="1"/>
  <c r="F12" i="1"/>
  <c r="G12" i="1" s="1"/>
  <c r="F13" i="1"/>
  <c r="G13" i="1" s="1"/>
  <c r="F14" i="1"/>
  <c r="G14" i="1" s="1"/>
  <c r="F17" i="1"/>
  <c r="F20" i="1"/>
  <c r="F21" i="1"/>
  <c r="G21" i="1" s="1"/>
  <c r="F22" i="1"/>
  <c r="G22" i="1" s="1"/>
  <c r="F25" i="1"/>
  <c r="F26" i="1"/>
  <c r="G26" i="1" s="1"/>
  <c r="F27" i="1"/>
  <c r="G27" i="1" s="1"/>
  <c r="F31" i="1"/>
  <c r="F32" i="1"/>
  <c r="G32" i="1" s="1"/>
  <c r="F36" i="1"/>
  <c r="F39" i="1"/>
  <c r="F40" i="1"/>
  <c r="G40" i="1" s="1"/>
  <c r="F43" i="1"/>
  <c r="F44" i="1"/>
  <c r="F47" i="1"/>
  <c r="F48" i="1"/>
  <c r="G48" i="1" s="1"/>
  <c r="F49" i="1"/>
  <c r="G49" i="1" s="1"/>
  <c r="F50" i="1"/>
  <c r="F53" i="1"/>
  <c r="F56" i="1"/>
  <c r="F57" i="1"/>
  <c r="F58" i="1"/>
  <c r="F59" i="1"/>
  <c r="F62" i="1"/>
  <c r="G62" i="1" s="1"/>
  <c r="F63" i="1"/>
  <c r="G63" i="1" s="1"/>
  <c r="F64" i="1"/>
  <c r="G64" i="1" s="1"/>
  <c r="F67" i="1"/>
  <c r="F68" i="1"/>
  <c r="F69" i="1"/>
  <c r="F70" i="1"/>
  <c r="F73" i="1"/>
  <c r="G53" i="1"/>
  <c r="G54" i="1" s="1"/>
  <c r="G44" i="1"/>
  <c r="G65" i="1" l="1"/>
  <c r="C19" i="2" s="1"/>
  <c r="E19" i="2" s="1"/>
  <c r="J9" i="2"/>
  <c r="J10" i="2"/>
  <c r="J11" i="2"/>
  <c r="J12" i="2"/>
  <c r="J13" i="2"/>
  <c r="J14" i="2"/>
  <c r="J15" i="2"/>
  <c r="J16" i="2"/>
  <c r="J17" i="2"/>
  <c r="J19" i="2"/>
  <c r="J20" i="2"/>
  <c r="J21" i="2"/>
  <c r="J8" i="2"/>
  <c r="H4" i="2"/>
  <c r="B21" i="2"/>
  <c r="G17" i="1" l="1"/>
  <c r="G20" i="1"/>
  <c r="G25" i="1"/>
  <c r="G31" i="1"/>
  <c r="G36" i="1"/>
  <c r="G37" i="1" s="1"/>
  <c r="C13" i="2" s="1"/>
  <c r="E13" i="2" s="1"/>
  <c r="G39" i="1"/>
  <c r="G41" i="1" s="1"/>
  <c r="G43" i="1"/>
  <c r="G45" i="1" s="1"/>
  <c r="G47" i="1"/>
  <c r="G51" i="1" s="1"/>
  <c r="C16" i="2" s="1"/>
  <c r="E16" i="2" s="1"/>
  <c r="G56" i="1"/>
  <c r="G67" i="1"/>
  <c r="G73" i="1"/>
  <c r="G74" i="1" s="1"/>
  <c r="F11" i="1"/>
  <c r="G11" i="1" s="1"/>
  <c r="G23" i="1" l="1"/>
  <c r="C10" i="2" s="1"/>
  <c r="E10" i="2" s="1"/>
  <c r="G18" i="1"/>
  <c r="C9" i="2" s="1"/>
  <c r="E9" i="2" s="1"/>
  <c r="G34" i="1"/>
  <c r="C12" i="2" s="1"/>
  <c r="E12" i="2" s="1"/>
  <c r="G29" i="1"/>
  <c r="C11" i="2" s="1"/>
  <c r="E11" i="2" s="1"/>
  <c r="G71" i="1"/>
  <c r="G15" i="1"/>
  <c r="A5" i="2"/>
  <c r="B5" i="2"/>
  <c r="B4" i="2"/>
  <c r="A4" i="2"/>
  <c r="A2" i="2"/>
  <c r="A1" i="2"/>
  <c r="C8" i="2" l="1"/>
  <c r="G60" i="1"/>
  <c r="C18" i="2" s="1"/>
  <c r="G21" i="2"/>
  <c r="I21" i="2" s="1"/>
  <c r="G20" i="2"/>
  <c r="I20" i="2" s="1"/>
  <c r="G19" i="2"/>
  <c r="I19" i="2" s="1"/>
  <c r="E18" i="2" l="1"/>
  <c r="G18" i="2"/>
  <c r="I18" i="2" s="1"/>
  <c r="G75" i="1"/>
  <c r="G10" i="2"/>
  <c r="G9" i="2"/>
  <c r="G16" i="2"/>
  <c r="G12" i="2"/>
  <c r="G11" i="2"/>
  <c r="G14" i="2"/>
  <c r="G15" i="2"/>
  <c r="I11" i="2" l="1"/>
  <c r="I9" i="2"/>
  <c r="G17" i="2"/>
  <c r="I10" i="2"/>
  <c r="I15" i="2"/>
  <c r="I16" i="2"/>
  <c r="I14" i="2"/>
  <c r="I12" i="2"/>
  <c r="G8" i="2"/>
  <c r="E8" i="2"/>
  <c r="G13" i="2"/>
  <c r="I17" i="2" l="1"/>
  <c r="I13" i="2"/>
  <c r="I8" i="2"/>
  <c r="C23" i="2"/>
  <c r="G25" i="2"/>
  <c r="D16" i="2" l="1"/>
  <c r="D9" i="2"/>
  <c r="D17" i="2"/>
  <c r="D10" i="2"/>
  <c r="D18" i="2"/>
  <c r="D11" i="2"/>
  <c r="D19" i="2"/>
  <c r="D12" i="2"/>
  <c r="D20" i="2"/>
  <c r="D13" i="2"/>
  <c r="D21" i="2"/>
  <c r="D14" i="2"/>
  <c r="D15" i="2"/>
  <c r="E25" i="2"/>
  <c r="D8" i="2"/>
  <c r="I25" i="2"/>
  <c r="H25" i="2"/>
  <c r="D23" i="2" l="1"/>
  <c r="J25" i="2"/>
  <c r="E26" i="2"/>
  <c r="G26" i="2" s="1"/>
  <c r="F25" i="2"/>
  <c r="F26" i="2" s="1"/>
  <c r="H26" i="2" s="1"/>
</calcChain>
</file>

<file path=xl/sharedStrings.xml><?xml version="1.0" encoding="utf-8"?>
<sst xmlns="http://schemas.openxmlformats.org/spreadsheetml/2006/main" count="207" uniqueCount="150">
  <si>
    <t>ITEM</t>
  </si>
  <si>
    <t>1.2</t>
  </si>
  <si>
    <t>1.3</t>
  </si>
  <si>
    <t>m²</t>
  </si>
  <si>
    <t>INFRA-ESTRUTURA</t>
  </si>
  <si>
    <t>m³</t>
  </si>
  <si>
    <t>SUPRA-ESTRUTURA</t>
  </si>
  <si>
    <t>IMPERMEABILIZAÇÕES</t>
  </si>
  <si>
    <t>ESQUADRIAS</t>
  </si>
  <si>
    <t>Un</t>
  </si>
  <si>
    <t>PINTURA</t>
  </si>
  <si>
    <t>m</t>
  </si>
  <si>
    <t>LIMPEZA FINAL E ENTREGA DA OBRA</t>
  </si>
  <si>
    <t>TOTAL</t>
  </si>
  <si>
    <t>DISCRIMINAÇÃO DOS SERVIÇOS</t>
  </si>
  <si>
    <t>UNID</t>
  </si>
  <si>
    <t>QUANT</t>
  </si>
  <si>
    <t xml:space="preserve">PROJETO : </t>
  </si>
  <si>
    <t>LOCAL: :</t>
  </si>
  <si>
    <t>PLACA DE OBRA</t>
  </si>
  <si>
    <t>2.1</t>
  </si>
  <si>
    <t>4.1</t>
  </si>
  <si>
    <t>4.2</t>
  </si>
  <si>
    <t>5.1</t>
  </si>
  <si>
    <t>8.1</t>
  </si>
  <si>
    <t>9.1</t>
  </si>
  <si>
    <t>10.1</t>
  </si>
  <si>
    <t>SERVIÇOS INICIAIS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</si>
  <si>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</si>
  <si>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</si>
  <si>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</si>
  <si>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</si>
  <si>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</si>
  <si>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</si>
  <si>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R$</t>
  </si>
  <si>
    <t>%</t>
  </si>
  <si>
    <t>% PARCIAL</t>
  </si>
  <si>
    <t>VALOR ACUM. PARCIAL</t>
  </si>
  <si>
    <t>VALOR ACUM. GLOBAL</t>
  </si>
  <si>
    <t>REVESTIMENTOS</t>
  </si>
  <si>
    <t>VALOR TOTAL</t>
  </si>
  <si>
    <t>VALOR</t>
  </si>
  <si>
    <t>BARRACÃO PROVISÓRIO PARA DEPÓSITO DE MATERIAIS, ESCRITÓRIO E REFEITÓRIO</t>
  </si>
  <si>
    <t>Vb</t>
  </si>
  <si>
    <t>6.1</t>
  </si>
  <si>
    <t>11.3</t>
  </si>
  <si>
    <t>12.1</t>
  </si>
  <si>
    <t>12.3</t>
  </si>
  <si>
    <t>13.1</t>
  </si>
  <si>
    <t>1.1</t>
  </si>
  <si>
    <t>LOCAÇÃO DA OBRA</t>
  </si>
  <si>
    <t>PAREDES E PAINÉIS</t>
  </si>
  <si>
    <t>LIMPEZA DA OBRA COM REMOÇÃO DE ENTULHOS (Interna e Externamente)</t>
  </si>
  <si>
    <t>TOTAL DA ETAPA</t>
  </si>
  <si>
    <t>TOTAL GERAL</t>
  </si>
  <si>
    <t>1º MÊS</t>
  </si>
  <si>
    <t>2º MÊS</t>
  </si>
  <si>
    <t>ORÇAMENTO</t>
  </si>
  <si>
    <t>3.1</t>
  </si>
  <si>
    <t>9.2</t>
  </si>
  <si>
    <t>11.4</t>
  </si>
  <si>
    <t>3.2</t>
  </si>
  <si>
    <t>SECRETARIA DE PLANEJAMENTO, TRÂNSITO E MEIO AMBIENTE</t>
  </si>
  <si>
    <t>9.4</t>
  </si>
  <si>
    <t>PAVIMENTAÇÕES INTERNAS</t>
  </si>
  <si>
    <t>DESPESAS INICIAIS</t>
  </si>
  <si>
    <t>Obs.: O concreto armado é completo, e  inclui  escoramentos, pregos, armaduras, formas, espaçadores, lançamento, vibração,cura, desforma Fck = 25 Mpa, as vigas deverão ser com forma resinada</t>
  </si>
  <si>
    <t>Obs.: O concreto armado é completo, e  inclui  escoramentos, pregos, armaduras, formas, espaçadores, lançamento, vibração,cura, desforma Fck = 25 Mpa, as vigas e pilares deverão ser com forma resinada</t>
  </si>
  <si>
    <t>DEMOLIÇÕES E REVISÃO</t>
  </si>
  <si>
    <t>IMPERMEABILIZAÇÃO COM MANTA ASFÁLTICA DE VIGAS DE BALDRAME</t>
  </si>
  <si>
    <t>4.3</t>
  </si>
  <si>
    <t>5.2</t>
  </si>
  <si>
    <t>11.1</t>
  </si>
  <si>
    <t>11.2</t>
  </si>
  <si>
    <t>13.2</t>
  </si>
  <si>
    <t>PREÇO UNIT.c/BDI</t>
  </si>
  <si>
    <t xml:space="preserve">CUSTO UNIT. </t>
  </si>
  <si>
    <t>PREÇO TOTAL (CUSTO+BDI)</t>
  </si>
  <si>
    <t>C10.32.10.05.010</t>
  </si>
  <si>
    <t>C35.25.35.15.020</t>
  </si>
  <si>
    <t>I05.60.10.05.010</t>
  </si>
  <si>
    <t>C10.48.05.05.010</t>
  </si>
  <si>
    <t>C10.48.05.15.007</t>
  </si>
  <si>
    <t>I05.30.15.05.010</t>
  </si>
  <si>
    <t>C10.24.30.10.005</t>
  </si>
  <si>
    <t>preço loja</t>
  </si>
  <si>
    <t>C10.80.10.05.035</t>
  </si>
  <si>
    <t>C10.80.10.05.015</t>
  </si>
  <si>
    <t>C10.24.45.10.010</t>
  </si>
  <si>
    <t>1.4</t>
  </si>
  <si>
    <t>9.3</t>
  </si>
  <si>
    <t>MOVIMENTAÇÃO DE TERRA</t>
  </si>
  <si>
    <t>84193 + C10.56.15.25.005 + loja gessner</t>
  </si>
  <si>
    <t>PINTURA  NAS PAREDES INTERNAS EXTERNA EM ACRÍLICO FOSCO NAS CORES CONFORME MEMORIAL DESCRITIVO E PROJETO ARQUITETÔNICO (2 demão)</t>
  </si>
  <si>
    <t>C20.05.15.15.010</t>
  </si>
  <si>
    <t>C10.24.20.04.005</t>
  </si>
  <si>
    <t>C10.64.15.05.030</t>
  </si>
  <si>
    <t>12.2</t>
  </si>
  <si>
    <t>14.1</t>
  </si>
  <si>
    <t>7.1</t>
  </si>
  <si>
    <t>8.2</t>
  </si>
  <si>
    <t>C10.93.05.05.005</t>
  </si>
  <si>
    <t>PAVIMENTAÇÃO PASSEIO E REFORMA DE MURO</t>
  </si>
  <si>
    <t>RUA ITAPEMA - BAIRRO QUINTINO - TIMBÓ/SC</t>
  </si>
  <si>
    <t>ÁREA TOTAL = 145,95m²</t>
  </si>
  <si>
    <t>DEMOLIÇÃO DE MURO EXISTENTE DE ACORDO COM PROJETO</t>
  </si>
  <si>
    <t>ESCAVAÇÃO VIGA BALDRAME</t>
  </si>
  <si>
    <t>ESCAVAÇÃO PARA PAVER</t>
  </si>
  <si>
    <t>ESCAVAÇÃO FURO DE TRADO COM 1m DE PROFUNDIDADE DIAM. 20cm (BALDRAME DO MURO E LIXEIRA)</t>
  </si>
  <si>
    <t>LASTRO DE BRITA (BASE DAS VIGAS BALDRAME) esp. 10cm</t>
  </si>
  <si>
    <t>FURO DE TRADO EM CONCRETO ARMADO Fck=25 Mpa</t>
  </si>
  <si>
    <t>VIGAS BALDRAME EM CONCRETO ARMADO Fck=25 MPa  NAS DIMENSÕES (20x40cm)</t>
  </si>
  <si>
    <t>C35.25.35.15.030</t>
  </si>
  <si>
    <t>VERGAS E CONTRA VERGA DE CONCRETO ARMADO C/15cm DE ALT. COM TRELIÇA. (0,15x0,15x1,20)</t>
  </si>
  <si>
    <t>ALVENARIA DE TIJOLO ESTRUTURAL GRADIADO (11,50x19x24cm)</t>
  </si>
  <si>
    <t>P01 (0.70x1.20) - PORTA ALUMINIO VENEZIANA BRANCA COM PINTURA ELETROSTATICA</t>
  </si>
  <si>
    <t>REBOCO EM ALVENARIA, TRAÇO 1:3:8  5mm INTERNA E EXTERNAMENTE (LIXEIRA)</t>
  </si>
  <si>
    <t>CHAPISCO EM  ALVENARIA, TRAÇO 1:4  Espessura  7mm INTERNA E EXTERNAMENTE, INCLUINDO REQUADROS (LIXEIRA)</t>
  </si>
  <si>
    <t>CERÂMICA EXTRA  PEI-3 30X45 PAREDE INTERNA DA LIXEIRA, COM ALT. TETO, C/ARGAMASSA COLANTE CONFORME RECOMENDAÇÃO DO FABRICANTE</t>
  </si>
  <si>
    <t>CERÂMICA CARGA PESADA PEI-4, EXTRA,  54x54cm (LIXEIRA)</t>
  </si>
  <si>
    <t>SUB-BASE DE BRITA Nº02 COM ESPESSURA DE 10 CM (LIXEIRA)</t>
  </si>
  <si>
    <t>PERFIL TUBULAR METÁLICO 60x40mm ESP. 2mm COM PINTURA ELETROSTATICA</t>
  </si>
  <si>
    <t>TELA GALVANIZADA REVESTIDA EM PVC COM MALHA 5X10CM NA COR VERDE</t>
  </si>
  <si>
    <t>PORTAO DE ABRIR EM ALUMÍNIO (1,20x1,50m)</t>
  </si>
  <si>
    <t>I10.40.67.05.005</t>
  </si>
  <si>
    <t>PAVIMENTAÇÕES EXTERNAS</t>
  </si>
  <si>
    <t>C35.12.05.10.005</t>
  </si>
  <si>
    <t>C35.12.05.05.015</t>
  </si>
  <si>
    <t>MEIO FIO EM CONCRETO</t>
  </si>
  <si>
    <t>C35.10.15.05.001</t>
  </si>
  <si>
    <t xml:space="preserve">FUNDO PREPARADOR NAS PAREDES INTERNAS E EXTERNAS </t>
  </si>
  <si>
    <t>FUNDO PREPARADOR NOS TETOS REBOCADOS CONFORME MEMORIAL DESCRITIVO E PROJETO ARQUITETÔNICO (1 demão) (INTERNO E EXTERNO)</t>
  </si>
  <si>
    <t>PINTURA NOS TETOS EM ACRILICO FOSCO COR A DEFINIR, CONFORME MEMORIAL DESCRITIVO E PROJETO ARQUITETÔNICO (2 demão) (INTERNO E EXTERNO)</t>
  </si>
  <si>
    <t>ELÉTRICA</t>
  </si>
  <si>
    <t>pt.</t>
  </si>
  <si>
    <t>PONTO DE INTERFONE</t>
  </si>
  <si>
    <t>C21.15.10.75.025+72934</t>
  </si>
  <si>
    <t>MALHA DE FERRO PARA O PISO 4,2mm (LIXEIRA)</t>
  </si>
  <si>
    <t>CONTRAPISO DE 8CM DE CONCRETO Fck=20MPa (LIXEIRA)</t>
  </si>
  <si>
    <t>3.3</t>
  </si>
  <si>
    <t>7.2</t>
  </si>
  <si>
    <t>13.3</t>
  </si>
  <si>
    <t>13.4</t>
  </si>
  <si>
    <t>TAMPO EM CONCRETO ARMADO COM 7cm DE PINGADEIRA PARA LIXEIRA</t>
  </si>
  <si>
    <t>EXECUÇÃO DE PASSEIO C/ FORNECIMENTO DE PAVER CINZA PARA TRAFEGO DE VEICULOS, ESP.: 8 CM, SOBRE BASE DE BRITA E LASTRO DE AREIA, INCL. PREP. DE CX</t>
  </si>
  <si>
    <t xml:space="preserve">EXECUÇÃO DE PASSEIO PAVER PODOTATIL (ALERTA E DIRECIONAL) COLOR. ESP.: 6CM, SOBRE BASE DE BRITA E LASTRO DE AREIA, INCL. PREP. DE CX. </t>
  </si>
  <si>
    <t>C35.25.10.05.005</t>
  </si>
  <si>
    <t>C35.25.10.10.005</t>
  </si>
  <si>
    <t>C10.24.05.05.005</t>
  </si>
  <si>
    <t>C10.24.20.24.010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</si>
</sst>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2" xfId="1" applyFont="1" applyBorder="1"/>
    <xf numFmtId="0" fontId="6" fillId="0" borderId="2" xfId="0" applyFont="1" applyBorder="1" applyAlignment="1">
      <alignment horizontal="right"/>
    </xf>
    <xf numFmtId="10" fontId="6" fillId="0" borderId="2" xfId="2" applyNumberFormat="1" applyFont="1" applyBorder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165" fontId="4" fillId="0" borderId="1" xfId="1" applyFont="1" applyBorder="1"/>
    <xf numFmtId="10" fontId="4" fillId="0" borderId="3" xfId="2" applyNumberFormat="1" applyFont="1" applyBorder="1" applyAlignment="1">
      <alignment horizontal="right"/>
    </xf>
    <xf numFmtId="10" fontId="4" fillId="0" borderId="4" xfId="2" applyNumberFormat="1" applyFont="1" applyBorder="1" applyAlignment="1">
      <alignment horizontal="right"/>
    </xf>
    <xf numFmtId="0" fontId="7" fillId="0" borderId="0" xfId="0" applyFont="1" applyFill="1"/>
    <xf numFmtId="166" fontId="6" fillId="0" borderId="5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7" xfId="0" applyFont="1" applyFill="1" applyBorder="1" applyAlignment="1">
      <alignment horizontal="center"/>
    </xf>
    <xf numFmtId="166" fontId="6" fillId="0" borderId="8" xfId="0" applyNumberFormat="1" applyFont="1" applyFill="1" applyBorder="1" applyAlignment="1">
      <alignment horizontal="center"/>
    </xf>
    <xf numFmtId="164" fontId="10" fillId="0" borderId="0" xfId="3" applyFont="1" applyBorder="1"/>
    <xf numFmtId="164" fontId="4" fillId="0" borderId="9" xfId="3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5" fontId="4" fillId="0" borderId="10" xfId="1" applyFont="1" applyBorder="1"/>
    <xf numFmtId="164" fontId="4" fillId="0" borderId="2" xfId="3" applyFont="1" applyBorder="1" applyAlignment="1">
      <alignment horizontal="center"/>
    </xf>
    <xf numFmtId="9" fontId="6" fillId="0" borderId="7" xfId="2" applyFont="1" applyFill="1" applyBorder="1" applyAlignment="1">
      <alignment horizontal="center"/>
    </xf>
    <xf numFmtId="9" fontId="4" fillId="0" borderId="3" xfId="2" applyFont="1" applyBorder="1" applyAlignment="1">
      <alignment horizontal="center"/>
    </xf>
    <xf numFmtId="9" fontId="4" fillId="0" borderId="2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164" fontId="12" fillId="0" borderId="11" xfId="0" applyNumberFormat="1" applyFont="1" applyBorder="1"/>
    <xf numFmtId="9" fontId="12" fillId="0" borderId="12" xfId="0" applyNumberFormat="1" applyFont="1" applyBorder="1"/>
    <xf numFmtId="0" fontId="12" fillId="0" borderId="0" xfId="0" applyFont="1" applyBorder="1"/>
    <xf numFmtId="165" fontId="10" fillId="0" borderId="13" xfId="1" applyFont="1" applyBorder="1"/>
    <xf numFmtId="165" fontId="4" fillId="0" borderId="14" xfId="1" applyFont="1" applyBorder="1"/>
    <xf numFmtId="0" fontId="2" fillId="0" borderId="14" xfId="0" applyFont="1" applyBorder="1"/>
    <xf numFmtId="0" fontId="5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2" fillId="0" borderId="16" xfId="0" applyFont="1" applyBorder="1"/>
    <xf numFmtId="9" fontId="2" fillId="0" borderId="16" xfId="2" applyFont="1" applyBorder="1" applyAlignment="1">
      <alignment horizontal="center"/>
    </xf>
    <xf numFmtId="0" fontId="8" fillId="0" borderId="17" xfId="0" applyFont="1" applyBorder="1"/>
    <xf numFmtId="165" fontId="3" fillId="0" borderId="14" xfId="1" applyFont="1" applyBorder="1"/>
    <xf numFmtId="0" fontId="14" fillId="0" borderId="0" xfId="0" applyFont="1"/>
    <xf numFmtId="164" fontId="4" fillId="0" borderId="2" xfId="3" applyFont="1" applyBorder="1"/>
    <xf numFmtId="9" fontId="4" fillId="0" borderId="2" xfId="2" applyFont="1" applyBorder="1"/>
    <xf numFmtId="0" fontId="7" fillId="0" borderId="2" xfId="0" applyFont="1" applyBorder="1"/>
    <xf numFmtId="9" fontId="10" fillId="0" borderId="0" xfId="2" applyFont="1" applyBorder="1" applyAlignment="1">
      <alignment horizontal="center"/>
    </xf>
    <xf numFmtId="9" fontId="5" fillId="0" borderId="14" xfId="2" applyFont="1" applyBorder="1" applyAlignment="1">
      <alignment horizontal="center"/>
    </xf>
    <xf numFmtId="9" fontId="2" fillId="0" borderId="14" xfId="2" applyFont="1" applyBorder="1" applyAlignment="1">
      <alignment horizontal="center"/>
    </xf>
    <xf numFmtId="0" fontId="4" fillId="0" borderId="9" xfId="1" applyNumberFormat="1" applyFont="1" applyBorder="1" applyAlignment="1">
      <alignment horizontal="center"/>
    </xf>
    <xf numFmtId="0" fontId="4" fillId="0" borderId="18" xfId="1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4" fillId="2" borderId="2" xfId="3" applyFont="1" applyFill="1" applyBorder="1" applyAlignment="1">
      <alignment horizontal="center"/>
    </xf>
    <xf numFmtId="9" fontId="4" fillId="2" borderId="2" xfId="2" applyFont="1" applyFill="1" applyBorder="1" applyAlignment="1">
      <alignment horizontal="center"/>
    </xf>
    <xf numFmtId="164" fontId="13" fillId="2" borderId="2" xfId="0" applyNumberFormat="1" applyFont="1" applyFill="1" applyBorder="1"/>
    <xf numFmtId="0" fontId="6" fillId="0" borderId="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165" fontId="10" fillId="0" borderId="19" xfId="1" applyFont="1" applyBorder="1"/>
    <xf numFmtId="165" fontId="11" fillId="0" borderId="16" xfId="1" applyFont="1" applyBorder="1"/>
    <xf numFmtId="165" fontId="4" fillId="0" borderId="16" xfId="1" applyFont="1" applyBorder="1"/>
    <xf numFmtId="165" fontId="6" fillId="0" borderId="16" xfId="1" applyFont="1" applyBorder="1"/>
    <xf numFmtId="0" fontId="5" fillId="0" borderId="16" xfId="0" applyFont="1" applyBorder="1"/>
    <xf numFmtId="9" fontId="5" fillId="0" borderId="16" xfId="2" applyFont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13" xfId="0" applyFont="1" applyBorder="1"/>
    <xf numFmtId="0" fontId="5" fillId="0" borderId="14" xfId="0" applyFont="1" applyBorder="1" applyAlignment="1">
      <alignment horizontal="center"/>
    </xf>
    <xf numFmtId="164" fontId="20" fillId="0" borderId="14" xfId="3" applyFont="1" applyBorder="1" applyAlignment="1">
      <alignment horizontal="left"/>
    </xf>
    <xf numFmtId="164" fontId="20" fillId="0" borderId="15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20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21" xfId="3" applyFont="1" applyBorder="1" applyAlignment="1">
      <alignment horizontal="right"/>
    </xf>
    <xf numFmtId="0" fontId="21" fillId="0" borderId="0" xfId="0" applyFont="1"/>
    <xf numFmtId="0" fontId="21" fillId="0" borderId="0" xfId="0" applyFont="1" applyBorder="1"/>
    <xf numFmtId="164" fontId="21" fillId="0" borderId="0" xfId="3" applyFont="1" applyBorder="1"/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0" fontId="24" fillId="0" borderId="0" xfId="0" applyFont="1"/>
    <xf numFmtId="0" fontId="24" fillId="0" borderId="0" xfId="0" applyFont="1" applyBorder="1"/>
    <xf numFmtId="164" fontId="24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6" xfId="3" applyFont="1" applyFill="1" applyBorder="1" applyAlignment="1">
      <alignment horizontal="center"/>
    </xf>
    <xf numFmtId="0" fontId="25" fillId="0" borderId="0" xfId="0" applyFont="1"/>
    <xf numFmtId="164" fontId="12" fillId="0" borderId="0" xfId="3" applyFont="1"/>
    <xf numFmtId="0" fontId="8" fillId="0" borderId="0" xfId="0" applyFont="1" applyFill="1"/>
    <xf numFmtId="0" fontId="4" fillId="0" borderId="25" xfId="1" applyNumberFormat="1" applyFont="1" applyFill="1" applyBorder="1" applyAlignment="1">
      <alignment horizontal="center"/>
    </xf>
    <xf numFmtId="165" fontId="4" fillId="0" borderId="24" xfId="1" applyFont="1" applyFill="1" applyBorder="1"/>
    <xf numFmtId="165" fontId="3" fillId="2" borderId="2" xfId="1" applyFont="1" applyFill="1" applyBorder="1"/>
    <xf numFmtId="9" fontId="3" fillId="2" borderId="2" xfId="2" applyFont="1" applyFill="1" applyBorder="1"/>
    <xf numFmtId="164" fontId="5" fillId="0" borderId="0" xfId="3" applyFont="1" applyAlignment="1"/>
    <xf numFmtId="164" fontId="26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23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1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164" fontId="12" fillId="0" borderId="2" xfId="3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justify" vertical="justify"/>
    </xf>
    <xf numFmtId="0" fontId="5" fillId="0" borderId="2" xfId="0" applyFont="1" applyBorder="1" applyAlignment="1">
      <alignment horizontal="center"/>
    </xf>
    <xf numFmtId="164" fontId="5" fillId="0" borderId="2" xfId="3" applyFont="1" applyBorder="1"/>
    <xf numFmtId="164" fontId="12" fillId="0" borderId="2" xfId="3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justify" vertical="justify"/>
    </xf>
    <xf numFmtId="164" fontId="12" fillId="0" borderId="2" xfId="3" applyFont="1" applyBorder="1" applyAlignment="1">
      <alignment horizontal="center"/>
    </xf>
    <xf numFmtId="0" fontId="12" fillId="0" borderId="2" xfId="0" applyFont="1" applyFill="1" applyBorder="1" applyAlignment="1"/>
    <xf numFmtId="0" fontId="12" fillId="0" borderId="2" xfId="0" applyFont="1" applyBorder="1" applyAlignment="1">
      <alignment horizontal="justify"/>
    </xf>
    <xf numFmtId="0" fontId="13" fillId="0" borderId="2" xfId="0" applyFont="1" applyFill="1" applyBorder="1" applyAlignment="1">
      <alignment horizontal="right" vertical="justify"/>
    </xf>
    <xf numFmtId="164" fontId="5" fillId="0" borderId="2" xfId="3" applyFont="1" applyBorder="1" applyAlignment="1">
      <alignment horizontal="center"/>
    </xf>
    <xf numFmtId="164" fontId="12" fillId="0" borderId="2" xfId="3" applyFont="1" applyFill="1" applyBorder="1"/>
    <xf numFmtId="0" fontId="22" fillId="0" borderId="2" xfId="0" applyFont="1" applyBorder="1" applyAlignment="1">
      <alignment horizontal="justify" vertical="justify"/>
    </xf>
    <xf numFmtId="0" fontId="12" fillId="0" borderId="2" xfId="0" applyFont="1" applyBorder="1" applyAlignment="1">
      <alignment horizontal="justify" vertical="top" shrinkToFit="1"/>
    </xf>
    <xf numFmtId="0" fontId="12" fillId="0" borderId="2" xfId="0" applyFont="1" applyBorder="1" applyAlignment="1">
      <alignment horizontal="center" vertical="center" shrinkToFit="1"/>
    </xf>
    <xf numFmtId="164" fontId="12" fillId="0" borderId="2" xfId="3" applyFont="1" applyFill="1" applyBorder="1" applyAlignment="1">
      <alignment vertical="center" shrinkToFit="1"/>
    </xf>
    <xf numFmtId="0" fontId="18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0" borderId="2" xfId="0" applyNumberFormat="1" applyFont="1" applyBorder="1" applyAlignment="1">
      <alignment horizontal="justify" vertical="justify"/>
    </xf>
    <xf numFmtId="0" fontId="12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right" vertical="justify"/>
    </xf>
    <xf numFmtId="164" fontId="12" fillId="2" borderId="2" xfId="3" applyFont="1" applyFill="1" applyBorder="1"/>
    <xf numFmtId="164" fontId="5" fillId="0" borderId="27" xfId="3" applyFont="1" applyBorder="1"/>
    <xf numFmtId="164" fontId="12" fillId="0" borderId="27" xfId="3" applyFont="1" applyFill="1" applyBorder="1" applyAlignment="1">
      <alignment horizontal="center"/>
    </xf>
    <xf numFmtId="0" fontId="18" fillId="0" borderId="2" xfId="0" applyFont="1" applyFill="1" applyBorder="1" applyAlignment="1">
      <alignment horizontal="justify" vertical="justify"/>
    </xf>
    <xf numFmtId="164" fontId="5" fillId="0" borderId="0" xfId="3" applyFont="1" applyBorder="1" applyAlignment="1">
      <alignment horizontal="left"/>
    </xf>
    <xf numFmtId="164" fontId="27" fillId="0" borderId="0" xfId="0" applyNumberFormat="1" applyFont="1" applyBorder="1"/>
    <xf numFmtId="164" fontId="5" fillId="0" borderId="0" xfId="3" applyNumberFormat="1" applyFont="1" applyBorder="1"/>
    <xf numFmtId="0" fontId="5" fillId="0" borderId="0" xfId="0" applyFont="1" applyFill="1" applyAlignment="1">
      <alignment horizontal="left"/>
    </xf>
    <xf numFmtId="0" fontId="18" fillId="0" borderId="2" xfId="0" applyFont="1" applyFill="1" applyBorder="1" applyAlignment="1">
      <alignment horizontal="center"/>
    </xf>
    <xf numFmtId="164" fontId="18" fillId="0" borderId="2" xfId="3" applyFont="1" applyBorder="1" applyAlignment="1">
      <alignment horizontal="center"/>
    </xf>
    <xf numFmtId="164" fontId="13" fillId="0" borderId="2" xfId="3" applyFont="1" applyFill="1" applyBorder="1" applyAlignment="1">
      <alignment horizontal="center"/>
    </xf>
    <xf numFmtId="164" fontId="13" fillId="0" borderId="2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0" fontId="18" fillId="0" borderId="0" xfId="0" applyFont="1"/>
    <xf numFmtId="0" fontId="18" fillId="0" borderId="0" xfId="0" applyFont="1" applyBorder="1"/>
    <xf numFmtId="164" fontId="18" fillId="0" borderId="0" xfId="3" applyFont="1" applyBorder="1"/>
    <xf numFmtId="164" fontId="18" fillId="0" borderId="2" xfId="3" applyFont="1" applyBorder="1"/>
    <xf numFmtId="0" fontId="5" fillId="0" borderId="0" xfId="0" applyFont="1" applyFill="1" applyAlignment="1">
      <alignment wrapText="1"/>
    </xf>
    <xf numFmtId="164" fontId="5" fillId="0" borderId="0" xfId="3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12" fillId="0" borderId="0" xfId="3" applyNumberFormat="1" applyFont="1" applyBorder="1" applyAlignment="1">
      <alignment wrapText="1"/>
    </xf>
    <xf numFmtId="164" fontId="5" fillId="0" borderId="0" xfId="0" applyNumberFormat="1" applyFont="1" applyFill="1" applyAlignment="1">
      <alignment wrapText="1"/>
    </xf>
    <xf numFmtId="164" fontId="12" fillId="0" borderId="2" xfId="0" applyNumberFormat="1" applyFont="1" applyBorder="1"/>
    <xf numFmtId="164" fontId="6" fillId="0" borderId="2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14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22" xfId="3" applyFont="1" applyFill="1" applyBorder="1" applyAlignment="1">
      <alignment horizontal="center"/>
    </xf>
    <xf numFmtId="164" fontId="12" fillId="3" borderId="22" xfId="3" applyFont="1" applyFill="1" applyBorder="1" applyAlignment="1">
      <alignment horizontal="center"/>
    </xf>
    <xf numFmtId="164" fontId="5" fillId="3" borderId="2" xfId="3" applyFont="1" applyFill="1" applyBorder="1"/>
    <xf numFmtId="164" fontId="12" fillId="3" borderId="2" xfId="3" applyFont="1" applyFill="1" applyBorder="1" applyAlignment="1">
      <alignment horizontal="center"/>
    </xf>
    <xf numFmtId="164" fontId="13" fillId="3" borderId="2" xfId="3" applyFont="1" applyFill="1" applyBorder="1" applyAlignment="1">
      <alignment horizontal="center"/>
    </xf>
    <xf numFmtId="164" fontId="12" fillId="3" borderId="2" xfId="3" applyFont="1" applyFill="1" applyBorder="1"/>
    <xf numFmtId="164" fontId="26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left"/>
    </xf>
    <xf numFmtId="0" fontId="1" fillId="0" borderId="0" xfId="0" applyFo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justify" vertical="justify"/>
    </xf>
    <xf numFmtId="164" fontId="18" fillId="0" borderId="2" xfId="3" applyFont="1" applyFill="1" applyBorder="1"/>
    <xf numFmtId="164" fontId="13" fillId="0" borderId="2" xfId="3" applyFont="1" applyFill="1" applyBorder="1"/>
    <xf numFmtId="0" fontId="5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justify" vertical="justify" wrapText="1"/>
    </xf>
    <xf numFmtId="164" fontId="12" fillId="0" borderId="2" xfId="3" applyFont="1" applyFill="1" applyBorder="1" applyAlignment="1">
      <alignment wrapText="1"/>
    </xf>
    <xf numFmtId="164" fontId="12" fillId="0" borderId="2" xfId="3" applyFont="1" applyFill="1" applyBorder="1" applyAlignment="1">
      <alignment horizontal="center" wrapText="1"/>
    </xf>
    <xf numFmtId="164" fontId="5" fillId="0" borderId="2" xfId="3" applyFont="1" applyFill="1" applyBorder="1"/>
    <xf numFmtId="0" fontId="7" fillId="0" borderId="14" xfId="0" applyFont="1" applyBorder="1" applyAlignment="1">
      <alignment horizontal="left"/>
    </xf>
    <xf numFmtId="164" fontId="12" fillId="0" borderId="2" xfId="3" applyFont="1" applyFill="1" applyBorder="1" applyAlignment="1">
      <alignment horizontal="right"/>
    </xf>
    <xf numFmtId="164" fontId="1" fillId="0" borderId="0" xfId="3" applyFont="1" applyBorder="1"/>
    <xf numFmtId="164" fontId="1" fillId="0" borderId="0" xfId="0" applyNumberFormat="1" applyFont="1" applyBorder="1"/>
    <xf numFmtId="0" fontId="1" fillId="0" borderId="0" xfId="0" applyFont="1" applyBorder="1"/>
    <xf numFmtId="0" fontId="7" fillId="0" borderId="2" xfId="0" applyFont="1" applyBorder="1" applyAlignment="1">
      <alignment horizontal="justify" vertical="justify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wrapText="1"/>
    </xf>
    <xf numFmtId="164" fontId="12" fillId="0" borderId="2" xfId="3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0" xfId="3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3" applyFont="1" applyFill="1" applyBorder="1"/>
    <xf numFmtId="0" fontId="1" fillId="4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164" fontId="12" fillId="0" borderId="0" xfId="3" applyFont="1" applyBorder="1" applyAlignment="1">
      <alignment horizontal="center" vertical="justify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2" fillId="0" borderId="2" xfId="3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277"/>
  <sheetViews>
    <sheetView showGridLines="0" tabSelected="1" topLeftCell="A31" zoomScaleNormal="100" workbookViewId="0">
      <selection activeCell="A43" sqref="A43:A44"/>
    </sheetView>
  </sheetViews>
  <sheetFormatPr defaultColWidth="11.42578125" defaultRowHeight="12.75" x14ac:dyDescent="0.2"/>
  <cols>
    <col min="1" max="1" width="6.140625" style="75" customWidth="1"/>
    <col min="2" max="2" width="73" style="74" customWidth="1"/>
    <col min="3" max="3" width="5.28515625" style="75" bestFit="1" customWidth="1"/>
    <col min="4" max="4" width="9.42578125" style="76" bestFit="1" customWidth="1"/>
    <col min="5" max="5" width="10.85546875" style="181" customWidth="1"/>
    <col min="6" max="6" width="12" style="76" bestFit="1" customWidth="1"/>
    <col min="7" max="7" width="17.7109375" style="76" bestFit="1" customWidth="1"/>
    <col min="8" max="8" width="15.85546875" style="74" customWidth="1"/>
    <col min="9" max="9" width="13.7109375" style="74" bestFit="1" customWidth="1"/>
    <col min="10" max="11" width="11.42578125" style="74" customWidth="1"/>
    <col min="12" max="12" width="10.140625" style="76" customWidth="1"/>
    <col min="13" max="16384" width="11.42578125" style="74"/>
  </cols>
  <sheetData>
    <row r="1" spans="1:13" ht="15.75" x14ac:dyDescent="0.25">
      <c r="A1" s="73" t="s">
        <v>28</v>
      </c>
      <c r="I1" s="104">
        <v>1.25</v>
      </c>
      <c r="J1" s="74">
        <v>0.94430000000000003</v>
      </c>
    </row>
    <row r="2" spans="1:13" x14ac:dyDescent="0.2">
      <c r="A2" s="77" t="s">
        <v>62</v>
      </c>
    </row>
    <row r="3" spans="1:13" x14ac:dyDescent="0.2">
      <c r="A3" s="78"/>
      <c r="B3" s="79"/>
      <c r="C3" s="78"/>
      <c r="D3" s="80"/>
      <c r="E3" s="182"/>
      <c r="F3" s="80"/>
      <c r="G3" s="80"/>
      <c r="K3" s="79"/>
      <c r="L3" s="80"/>
      <c r="M3" s="79"/>
    </row>
    <row r="4" spans="1:13" x14ac:dyDescent="0.2">
      <c r="A4" s="229" t="s">
        <v>57</v>
      </c>
      <c r="B4" s="230"/>
      <c r="C4" s="230"/>
      <c r="D4" s="230"/>
      <c r="E4" s="230"/>
      <c r="F4" s="230"/>
      <c r="G4" s="231"/>
      <c r="I4" s="79"/>
      <c r="J4" s="80"/>
      <c r="K4" s="79"/>
      <c r="L4" s="79"/>
      <c r="M4" s="79"/>
    </row>
    <row r="5" spans="1:13" x14ac:dyDescent="0.2">
      <c r="A5" s="81" t="s">
        <v>17</v>
      </c>
      <c r="B5" s="207" t="s">
        <v>102</v>
      </c>
      <c r="C5" s="82"/>
      <c r="D5" s="83"/>
      <c r="E5" s="183"/>
      <c r="F5" s="83"/>
      <c r="G5" s="84"/>
      <c r="I5" s="156"/>
      <c r="J5" s="80"/>
      <c r="K5" s="79"/>
      <c r="L5" s="85"/>
      <c r="M5" s="79"/>
    </row>
    <row r="6" spans="1:13" x14ac:dyDescent="0.2">
      <c r="A6" s="86" t="s">
        <v>18</v>
      </c>
      <c r="B6" s="87" t="s">
        <v>103</v>
      </c>
      <c r="D6" s="88"/>
      <c r="E6" s="184"/>
      <c r="F6" s="88"/>
      <c r="G6" s="89"/>
      <c r="I6" s="79"/>
      <c r="J6" s="79"/>
      <c r="K6" s="79"/>
      <c r="L6" s="88"/>
      <c r="M6" s="79"/>
    </row>
    <row r="7" spans="1:13" x14ac:dyDescent="0.2">
      <c r="A7" s="195" t="s">
        <v>104</v>
      </c>
      <c r="B7" s="114"/>
      <c r="C7" s="115"/>
      <c r="D7" s="88"/>
      <c r="E7" s="184"/>
      <c r="F7" s="88"/>
      <c r="G7" s="89"/>
      <c r="I7" s="79"/>
      <c r="J7" s="79"/>
      <c r="K7" s="79"/>
      <c r="L7" s="88"/>
    </row>
    <row r="8" spans="1:13" ht="12.75" customHeight="1" x14ac:dyDescent="0.2">
      <c r="A8" s="232" t="s">
        <v>0</v>
      </c>
      <c r="B8" s="232" t="s">
        <v>14</v>
      </c>
      <c r="C8" s="232" t="s">
        <v>15</v>
      </c>
      <c r="D8" s="234" t="s">
        <v>16</v>
      </c>
      <c r="E8" s="185" t="s">
        <v>76</v>
      </c>
      <c r="F8" s="103" t="s">
        <v>75</v>
      </c>
      <c r="G8" s="103" t="s">
        <v>77</v>
      </c>
      <c r="I8" s="79"/>
      <c r="J8" s="79"/>
      <c r="K8" s="79"/>
      <c r="L8" s="228"/>
    </row>
    <row r="9" spans="1:13" x14ac:dyDescent="0.2">
      <c r="A9" s="232"/>
      <c r="B9" s="233"/>
      <c r="C9" s="232"/>
      <c r="D9" s="234"/>
      <c r="E9" s="186" t="s">
        <v>34</v>
      </c>
      <c r="F9" s="154" t="s">
        <v>34</v>
      </c>
      <c r="G9" s="154" t="s">
        <v>34</v>
      </c>
      <c r="I9" s="79"/>
      <c r="J9" s="79"/>
      <c r="K9" s="79"/>
      <c r="L9" s="228"/>
    </row>
    <row r="10" spans="1:13" s="90" customFormat="1" ht="15" x14ac:dyDescent="0.2">
      <c r="A10" s="129">
        <v>1</v>
      </c>
      <c r="B10" s="130" t="s">
        <v>27</v>
      </c>
      <c r="C10" s="131"/>
      <c r="D10" s="132"/>
      <c r="E10" s="187"/>
      <c r="F10" s="153"/>
      <c r="G10" s="153"/>
      <c r="I10" s="157"/>
      <c r="J10" s="91"/>
      <c r="K10" s="91"/>
      <c r="L10" s="92"/>
    </row>
    <row r="11" spans="1:13" x14ac:dyDescent="0.2">
      <c r="A11" s="134" t="s">
        <v>49</v>
      </c>
      <c r="B11" s="135" t="s">
        <v>65</v>
      </c>
      <c r="C11" s="134" t="s">
        <v>43</v>
      </c>
      <c r="D11" s="136">
        <v>1</v>
      </c>
      <c r="E11" s="188">
        <v>250</v>
      </c>
      <c r="F11" s="128">
        <f>ROUND(E11*$I$1,2)</f>
        <v>312.5</v>
      </c>
      <c r="G11" s="133">
        <f>ROUND(F11*D11,2)</f>
        <v>312.5</v>
      </c>
      <c r="I11" s="79"/>
      <c r="J11" s="93"/>
      <c r="K11" s="79"/>
      <c r="L11" s="80"/>
    </row>
    <row r="12" spans="1:13" x14ac:dyDescent="0.2">
      <c r="A12" s="134" t="s">
        <v>1</v>
      </c>
      <c r="B12" s="138" t="s">
        <v>42</v>
      </c>
      <c r="C12" s="134" t="s">
        <v>3</v>
      </c>
      <c r="D12" s="128">
        <v>18</v>
      </c>
      <c r="E12" s="188">
        <v>330.84</v>
      </c>
      <c r="F12" s="128">
        <f t="shared" ref="F12:F73" si="0">ROUND(E12*$I$1,2)</f>
        <v>413.55</v>
      </c>
      <c r="G12" s="133">
        <f t="shared" ref="G12:G14" si="1">ROUND(F12*D12,2)</f>
        <v>7443.9</v>
      </c>
      <c r="H12" s="196" t="s">
        <v>146</v>
      </c>
      <c r="I12" s="80"/>
      <c r="J12" s="93"/>
      <c r="K12" s="79"/>
      <c r="L12" s="80"/>
    </row>
    <row r="13" spans="1:13" x14ac:dyDescent="0.2">
      <c r="A13" s="134" t="s">
        <v>2</v>
      </c>
      <c r="B13" s="135" t="s">
        <v>19</v>
      </c>
      <c r="C13" s="134" t="s">
        <v>3</v>
      </c>
      <c r="D13" s="136">
        <v>4.5</v>
      </c>
      <c r="E13" s="188">
        <v>206.38</v>
      </c>
      <c r="F13" s="128">
        <f t="shared" si="0"/>
        <v>257.98</v>
      </c>
      <c r="G13" s="133">
        <f t="shared" si="1"/>
        <v>1160.9100000000001</v>
      </c>
      <c r="H13" s="196" t="s">
        <v>147</v>
      </c>
      <c r="I13" s="80"/>
      <c r="J13" s="93"/>
      <c r="K13" s="79"/>
      <c r="L13" s="80"/>
    </row>
    <row r="14" spans="1:13" s="95" customFormat="1" x14ac:dyDescent="0.2">
      <c r="A14" s="134" t="s">
        <v>89</v>
      </c>
      <c r="B14" s="135" t="s">
        <v>50</v>
      </c>
      <c r="C14" s="134" t="s">
        <v>3</v>
      </c>
      <c r="D14" s="136">
        <v>145.94999999999999</v>
      </c>
      <c r="E14" s="188">
        <v>4.8899999999999997</v>
      </c>
      <c r="F14" s="128">
        <f t="shared" si="0"/>
        <v>6.11</v>
      </c>
      <c r="G14" s="133">
        <f t="shared" si="1"/>
        <v>891.75</v>
      </c>
      <c r="H14" s="227" t="s">
        <v>148</v>
      </c>
      <c r="I14" s="158"/>
      <c r="J14" s="93"/>
      <c r="K14" s="96"/>
      <c r="L14" s="94"/>
    </row>
    <row r="15" spans="1:13" s="164" customFormat="1" x14ac:dyDescent="0.2">
      <c r="A15" s="226"/>
      <c r="B15" s="139" t="s">
        <v>53</v>
      </c>
      <c r="C15" s="160"/>
      <c r="D15" s="161"/>
      <c r="E15" s="189"/>
      <c r="F15" s="128"/>
      <c r="G15" s="163">
        <f>SUM(G11:G14)</f>
        <v>9809.06</v>
      </c>
      <c r="I15" s="165"/>
      <c r="J15" s="166"/>
      <c r="K15" s="167"/>
      <c r="L15" s="168"/>
    </row>
    <row r="16" spans="1:13" s="95" customFormat="1" x14ac:dyDescent="0.2">
      <c r="A16" s="129">
        <v>2</v>
      </c>
      <c r="B16" s="130" t="s">
        <v>68</v>
      </c>
      <c r="C16" s="134"/>
      <c r="D16" s="128"/>
      <c r="E16" s="188"/>
      <c r="F16" s="128"/>
      <c r="G16" s="133"/>
      <c r="I16" s="158"/>
      <c r="J16" s="93"/>
      <c r="K16" s="96"/>
      <c r="L16" s="94"/>
    </row>
    <row r="17" spans="1:12" s="95" customFormat="1" x14ac:dyDescent="0.2">
      <c r="A17" s="134" t="s">
        <v>20</v>
      </c>
      <c r="B17" s="137" t="s">
        <v>105</v>
      </c>
      <c r="C17" s="134" t="s">
        <v>5</v>
      </c>
      <c r="D17" s="128">
        <v>3.87</v>
      </c>
      <c r="E17" s="188">
        <v>36.58</v>
      </c>
      <c r="F17" s="128">
        <f t="shared" si="0"/>
        <v>45.73</v>
      </c>
      <c r="G17" s="133">
        <f t="shared" ref="G17:G59" si="2">ROUND(F17*D17,2)</f>
        <v>176.98</v>
      </c>
      <c r="H17" s="95" t="s">
        <v>94</v>
      </c>
      <c r="I17" s="158"/>
      <c r="J17" s="93"/>
      <c r="K17" s="96"/>
      <c r="L17" s="94"/>
    </row>
    <row r="18" spans="1:12" s="169" customFormat="1" x14ac:dyDescent="0.2">
      <c r="A18" s="160"/>
      <c r="B18" s="139" t="s">
        <v>53</v>
      </c>
      <c r="C18" s="160"/>
      <c r="D18" s="161"/>
      <c r="E18" s="189"/>
      <c r="F18" s="128"/>
      <c r="G18" s="163">
        <f>SUM(G17:G17)</f>
        <v>176.98</v>
      </c>
      <c r="I18" s="165"/>
      <c r="J18" s="166"/>
      <c r="K18" s="170"/>
      <c r="L18" s="171"/>
    </row>
    <row r="19" spans="1:12" x14ac:dyDescent="0.2">
      <c r="A19" s="129">
        <v>3</v>
      </c>
      <c r="B19" s="155" t="s">
        <v>91</v>
      </c>
      <c r="C19" s="131"/>
      <c r="D19" s="140"/>
      <c r="E19" s="188"/>
      <c r="F19" s="128"/>
      <c r="G19" s="133"/>
      <c r="I19" s="158"/>
      <c r="J19" s="93"/>
      <c r="K19" s="79"/>
      <c r="L19" s="80"/>
    </row>
    <row r="20" spans="1:12" x14ac:dyDescent="0.2">
      <c r="A20" s="134" t="s">
        <v>58</v>
      </c>
      <c r="B20" s="135" t="s">
        <v>106</v>
      </c>
      <c r="C20" s="134" t="s">
        <v>5</v>
      </c>
      <c r="D20" s="128">
        <v>2.64</v>
      </c>
      <c r="E20" s="188">
        <v>34.71</v>
      </c>
      <c r="F20" s="128">
        <f t="shared" si="0"/>
        <v>43.39</v>
      </c>
      <c r="G20" s="133">
        <f t="shared" si="2"/>
        <v>114.55</v>
      </c>
      <c r="H20" s="74" t="s">
        <v>95</v>
      </c>
      <c r="I20" s="158"/>
      <c r="J20" s="93"/>
      <c r="K20" s="79"/>
      <c r="L20" s="97"/>
    </row>
    <row r="21" spans="1:12" x14ac:dyDescent="0.2">
      <c r="A21" s="134" t="s">
        <v>61</v>
      </c>
      <c r="B21" s="135" t="s">
        <v>107</v>
      </c>
      <c r="C21" s="134" t="s">
        <v>5</v>
      </c>
      <c r="D21" s="128">
        <v>40.24</v>
      </c>
      <c r="E21" s="188">
        <v>34.71</v>
      </c>
      <c r="F21" s="128">
        <f t="shared" si="0"/>
        <v>43.39</v>
      </c>
      <c r="G21" s="133">
        <f t="shared" si="2"/>
        <v>1746.01</v>
      </c>
      <c r="H21" s="74" t="s">
        <v>95</v>
      </c>
      <c r="I21" s="158"/>
      <c r="J21" s="93"/>
      <c r="K21" s="79"/>
      <c r="L21" s="97"/>
    </row>
    <row r="22" spans="1:12" ht="22.5" x14ac:dyDescent="0.2">
      <c r="A22" s="134" t="s">
        <v>139</v>
      </c>
      <c r="B22" s="135" t="s">
        <v>108</v>
      </c>
      <c r="C22" s="134" t="s">
        <v>5</v>
      </c>
      <c r="D22" s="128">
        <v>0.44</v>
      </c>
      <c r="E22" s="188">
        <v>34.71</v>
      </c>
      <c r="F22" s="128">
        <f t="shared" si="0"/>
        <v>43.39</v>
      </c>
      <c r="G22" s="133">
        <f t="shared" si="2"/>
        <v>19.09</v>
      </c>
      <c r="H22" s="74" t="s">
        <v>95</v>
      </c>
      <c r="I22" s="158"/>
      <c r="J22" s="93"/>
      <c r="K22" s="79"/>
      <c r="L22" s="97"/>
    </row>
    <row r="23" spans="1:12" s="169" customFormat="1" x14ac:dyDescent="0.2">
      <c r="A23" s="160"/>
      <c r="B23" s="139" t="s">
        <v>53</v>
      </c>
      <c r="C23" s="160"/>
      <c r="D23" s="161"/>
      <c r="E23" s="189"/>
      <c r="F23" s="128"/>
      <c r="G23" s="163">
        <f>SUM(G20:G22)</f>
        <v>1879.6499999999999</v>
      </c>
      <c r="I23" s="165"/>
      <c r="J23" s="166"/>
      <c r="K23" s="170"/>
      <c r="L23" s="171"/>
    </row>
    <row r="24" spans="1:12" x14ac:dyDescent="0.2">
      <c r="A24" s="129">
        <v>4</v>
      </c>
      <c r="B24" s="130" t="s">
        <v>4</v>
      </c>
      <c r="C24" s="131"/>
      <c r="D24" s="132"/>
      <c r="E24" s="188"/>
      <c r="F24" s="128"/>
      <c r="G24" s="133"/>
      <c r="I24" s="158"/>
      <c r="J24" s="93"/>
      <c r="K24" s="79"/>
      <c r="L24" s="97"/>
    </row>
    <row r="25" spans="1:12" s="95" customFormat="1" x14ac:dyDescent="0.2">
      <c r="A25" s="134" t="s">
        <v>21</v>
      </c>
      <c r="B25" s="135" t="s">
        <v>109</v>
      </c>
      <c r="C25" s="134" t="s">
        <v>5</v>
      </c>
      <c r="D25" s="141">
        <v>0.59</v>
      </c>
      <c r="E25" s="188">
        <v>94.9</v>
      </c>
      <c r="F25" s="128">
        <f t="shared" si="0"/>
        <v>118.63</v>
      </c>
      <c r="G25" s="133">
        <f t="shared" si="2"/>
        <v>69.989999999999995</v>
      </c>
      <c r="H25" s="95" t="s">
        <v>149</v>
      </c>
      <c r="I25" s="158"/>
      <c r="J25" s="93"/>
      <c r="K25" s="96"/>
      <c r="L25" s="94"/>
    </row>
    <row r="26" spans="1:12" s="95" customFormat="1" x14ac:dyDescent="0.2">
      <c r="A26" s="134" t="s">
        <v>22</v>
      </c>
      <c r="B26" s="135" t="s">
        <v>110</v>
      </c>
      <c r="C26" s="134" t="s">
        <v>5</v>
      </c>
      <c r="D26" s="141">
        <v>0.44</v>
      </c>
      <c r="E26" s="188">
        <v>1824.63</v>
      </c>
      <c r="F26" s="128">
        <f t="shared" si="0"/>
        <v>2280.79</v>
      </c>
      <c r="G26" s="133">
        <f t="shared" si="2"/>
        <v>1003.55</v>
      </c>
      <c r="H26" s="74" t="s">
        <v>79</v>
      </c>
      <c r="I26" s="158"/>
      <c r="J26" s="93"/>
      <c r="K26" s="96"/>
      <c r="L26" s="94"/>
    </row>
    <row r="27" spans="1:12" x14ac:dyDescent="0.2">
      <c r="A27" s="134" t="s">
        <v>70</v>
      </c>
      <c r="B27" s="135" t="s">
        <v>111</v>
      </c>
      <c r="C27" s="134" t="s">
        <v>5</v>
      </c>
      <c r="D27" s="133">
        <v>2.35</v>
      </c>
      <c r="E27" s="188">
        <v>1824.63</v>
      </c>
      <c r="F27" s="128">
        <f t="shared" si="0"/>
        <v>2280.79</v>
      </c>
      <c r="G27" s="133">
        <f t="shared" si="2"/>
        <v>5359.86</v>
      </c>
      <c r="H27" s="74" t="s">
        <v>79</v>
      </c>
      <c r="I27" s="158"/>
      <c r="J27" s="93"/>
      <c r="K27" s="79"/>
      <c r="L27" s="94"/>
    </row>
    <row r="28" spans="1:12" s="95" customFormat="1" ht="33.75" x14ac:dyDescent="0.2">
      <c r="A28" s="134"/>
      <c r="B28" s="142" t="s">
        <v>66</v>
      </c>
      <c r="C28" s="134"/>
      <c r="D28" s="133"/>
      <c r="E28" s="188"/>
      <c r="F28" s="128"/>
      <c r="G28" s="133"/>
      <c r="I28" s="158"/>
      <c r="J28" s="93"/>
      <c r="K28" s="96"/>
      <c r="L28" s="94"/>
    </row>
    <row r="29" spans="1:12" s="164" customFormat="1" x14ac:dyDescent="0.2">
      <c r="A29" s="160"/>
      <c r="B29" s="139" t="s">
        <v>53</v>
      </c>
      <c r="C29" s="160"/>
      <c r="D29" s="172"/>
      <c r="E29" s="189"/>
      <c r="F29" s="128"/>
      <c r="G29" s="163">
        <f>SUM(G25:G28)</f>
        <v>6433.4</v>
      </c>
      <c r="I29" s="165"/>
      <c r="J29" s="166"/>
      <c r="K29" s="167"/>
      <c r="L29" s="168"/>
    </row>
    <row r="30" spans="1:12" s="95" customFormat="1" x14ac:dyDescent="0.2">
      <c r="A30" s="129">
        <v>5</v>
      </c>
      <c r="B30" s="130" t="s">
        <v>6</v>
      </c>
      <c r="C30" s="131"/>
      <c r="D30" s="132"/>
      <c r="E30" s="188"/>
      <c r="F30" s="128"/>
      <c r="G30" s="133"/>
      <c r="I30" s="158"/>
      <c r="J30" s="93"/>
      <c r="K30" s="96"/>
      <c r="L30" s="94"/>
    </row>
    <row r="31" spans="1:12" x14ac:dyDescent="0.2">
      <c r="A31" s="134" t="s">
        <v>23</v>
      </c>
      <c r="B31" s="135" t="s">
        <v>143</v>
      </c>
      <c r="C31" s="134" t="s">
        <v>5</v>
      </c>
      <c r="D31" s="133">
        <v>0.14000000000000001</v>
      </c>
      <c r="E31" s="188">
        <v>1811.39</v>
      </c>
      <c r="F31" s="128">
        <f t="shared" si="0"/>
        <v>2264.2399999999998</v>
      </c>
      <c r="G31" s="133">
        <f t="shared" si="2"/>
        <v>316.99</v>
      </c>
      <c r="H31" s="74" t="s">
        <v>112</v>
      </c>
      <c r="I31" s="158"/>
      <c r="J31" s="93"/>
      <c r="K31" s="79"/>
      <c r="L31" s="80"/>
    </row>
    <row r="32" spans="1:12" ht="12" customHeight="1" x14ac:dyDescent="0.2">
      <c r="A32" s="134" t="s">
        <v>71</v>
      </c>
      <c r="B32" s="143" t="s">
        <v>113</v>
      </c>
      <c r="C32" s="144" t="s">
        <v>5</v>
      </c>
      <c r="D32" s="145">
        <v>0.03</v>
      </c>
      <c r="E32" s="188">
        <v>1061.58</v>
      </c>
      <c r="F32" s="128">
        <f t="shared" si="0"/>
        <v>1326.98</v>
      </c>
      <c r="G32" s="133">
        <f t="shared" si="2"/>
        <v>39.81</v>
      </c>
      <c r="H32" s="74" t="s">
        <v>78</v>
      </c>
      <c r="I32" s="158"/>
      <c r="J32" s="93"/>
      <c r="K32" s="79"/>
      <c r="L32" s="94"/>
    </row>
    <row r="33" spans="1:12" ht="33.75" x14ac:dyDescent="0.2">
      <c r="A33" s="134"/>
      <c r="B33" s="142" t="s">
        <v>67</v>
      </c>
      <c r="C33" s="134"/>
      <c r="D33" s="133"/>
      <c r="E33" s="188"/>
      <c r="F33" s="128"/>
      <c r="G33" s="133"/>
      <c r="I33" s="158"/>
      <c r="J33" s="93"/>
      <c r="K33" s="79"/>
      <c r="L33" s="94"/>
    </row>
    <row r="34" spans="1:12" s="169" customFormat="1" x14ac:dyDescent="0.2">
      <c r="A34" s="160"/>
      <c r="B34" s="139" t="s">
        <v>53</v>
      </c>
      <c r="C34" s="160"/>
      <c r="D34" s="172"/>
      <c r="E34" s="189"/>
      <c r="F34" s="128"/>
      <c r="G34" s="163">
        <f>SUM(G31:G33)</f>
        <v>356.8</v>
      </c>
      <c r="I34" s="165"/>
      <c r="J34" s="166"/>
      <c r="K34" s="170"/>
      <c r="L34" s="171"/>
    </row>
    <row r="35" spans="1:12" ht="14.25" customHeight="1" x14ac:dyDescent="0.2">
      <c r="A35" s="129">
        <v>6</v>
      </c>
      <c r="B35" s="130" t="s">
        <v>7</v>
      </c>
      <c r="C35" s="131"/>
      <c r="D35" s="132"/>
      <c r="E35" s="188"/>
      <c r="F35" s="128"/>
      <c r="G35" s="133"/>
      <c r="I35" s="158"/>
      <c r="J35" s="93"/>
      <c r="K35" s="79"/>
      <c r="L35" s="80"/>
    </row>
    <row r="36" spans="1:12" x14ac:dyDescent="0.2">
      <c r="A36" s="134" t="s">
        <v>44</v>
      </c>
      <c r="B36" s="135" t="s">
        <v>69</v>
      </c>
      <c r="C36" s="134" t="s">
        <v>3</v>
      </c>
      <c r="D36" s="141">
        <v>17.579999999999998</v>
      </c>
      <c r="E36" s="188">
        <v>19.59</v>
      </c>
      <c r="F36" s="128">
        <f t="shared" si="0"/>
        <v>24.49</v>
      </c>
      <c r="G36" s="133">
        <f t="shared" si="2"/>
        <v>430.53</v>
      </c>
      <c r="H36" s="74" t="s">
        <v>80</v>
      </c>
      <c r="I36" s="158"/>
      <c r="J36" s="93"/>
      <c r="K36" s="79"/>
      <c r="L36" s="80"/>
    </row>
    <row r="37" spans="1:12" s="169" customFormat="1" ht="12.75" customHeight="1" x14ac:dyDescent="0.2">
      <c r="A37" s="160"/>
      <c r="B37" s="139" t="s">
        <v>53</v>
      </c>
      <c r="C37" s="160"/>
      <c r="D37" s="172"/>
      <c r="E37" s="189"/>
      <c r="F37" s="128"/>
      <c r="G37" s="163">
        <f>SUM(G36)</f>
        <v>430.53</v>
      </c>
      <c r="I37" s="165"/>
      <c r="J37" s="166"/>
      <c r="K37" s="170"/>
      <c r="L37" s="127"/>
    </row>
    <row r="38" spans="1:12" s="95" customFormat="1" ht="12.75" customHeight="1" x14ac:dyDescent="0.2">
      <c r="A38" s="129">
        <v>7</v>
      </c>
      <c r="B38" s="130" t="s">
        <v>51</v>
      </c>
      <c r="C38" s="131"/>
      <c r="D38" s="132"/>
      <c r="E38" s="188"/>
      <c r="F38" s="128"/>
      <c r="G38" s="133"/>
      <c r="I38" s="158"/>
      <c r="J38" s="93"/>
      <c r="K38" s="96"/>
      <c r="L38" s="94"/>
    </row>
    <row r="39" spans="1:12" x14ac:dyDescent="0.2">
      <c r="A39" s="134" t="s">
        <v>99</v>
      </c>
      <c r="B39" s="135" t="s">
        <v>114</v>
      </c>
      <c r="C39" s="144" t="s">
        <v>3</v>
      </c>
      <c r="D39" s="145">
        <v>5.7</v>
      </c>
      <c r="E39" s="188">
        <v>26.45</v>
      </c>
      <c r="F39" s="128">
        <f t="shared" si="0"/>
        <v>33.06</v>
      </c>
      <c r="G39" s="133">
        <f t="shared" si="2"/>
        <v>188.44</v>
      </c>
      <c r="H39" s="74" t="s">
        <v>85</v>
      </c>
      <c r="I39" s="158"/>
      <c r="J39" s="93"/>
      <c r="K39" s="79"/>
      <c r="L39" s="94"/>
    </row>
    <row r="40" spans="1:12" s="196" customFormat="1" x14ac:dyDescent="0.2">
      <c r="A40" s="134" t="s">
        <v>140</v>
      </c>
      <c r="B40" s="138" t="s">
        <v>121</v>
      </c>
      <c r="C40" s="134" t="s">
        <v>11</v>
      </c>
      <c r="D40" s="128">
        <v>20</v>
      </c>
      <c r="E40" s="128">
        <v>32.880000000000003</v>
      </c>
      <c r="F40" s="128">
        <f t="shared" si="0"/>
        <v>41.1</v>
      </c>
      <c r="G40" s="133">
        <f t="shared" si="2"/>
        <v>822</v>
      </c>
      <c r="I40" s="209"/>
      <c r="J40" s="210"/>
      <c r="K40" s="211"/>
      <c r="L40" s="209"/>
    </row>
    <row r="41" spans="1:12" s="169" customFormat="1" ht="12.75" customHeight="1" x14ac:dyDescent="0.2">
      <c r="A41" s="146"/>
      <c r="B41" s="139" t="s">
        <v>53</v>
      </c>
      <c r="C41" s="160"/>
      <c r="D41" s="172"/>
      <c r="E41" s="189"/>
      <c r="F41" s="128"/>
      <c r="G41" s="163">
        <f>SUM(G39:G40)</f>
        <v>1010.44</v>
      </c>
      <c r="I41" s="165"/>
      <c r="J41" s="166"/>
      <c r="K41" s="170"/>
      <c r="L41" s="168"/>
    </row>
    <row r="42" spans="1:12" x14ac:dyDescent="0.2">
      <c r="A42" s="146">
        <v>8</v>
      </c>
      <c r="B42" s="130" t="s">
        <v>8</v>
      </c>
      <c r="C42" s="131" t="s">
        <v>29</v>
      </c>
      <c r="D42" s="141"/>
      <c r="E42" s="188"/>
      <c r="F42" s="128"/>
      <c r="G42" s="133"/>
      <c r="I42" s="158"/>
      <c r="J42" s="93"/>
      <c r="K42" s="79"/>
      <c r="L42" s="94"/>
    </row>
    <row r="43" spans="1:12" x14ac:dyDescent="0.2">
      <c r="A43" s="197" t="s">
        <v>24</v>
      </c>
      <c r="B43" s="135" t="s">
        <v>115</v>
      </c>
      <c r="C43" s="134" t="s">
        <v>9</v>
      </c>
      <c r="D43" s="141">
        <v>1</v>
      </c>
      <c r="E43" s="188">
        <v>326.5</v>
      </c>
      <c r="F43" s="128">
        <f t="shared" si="0"/>
        <v>408.13</v>
      </c>
      <c r="G43" s="133">
        <f t="shared" si="2"/>
        <v>408.13</v>
      </c>
      <c r="H43" s="74" t="s">
        <v>96</v>
      </c>
      <c r="I43" s="158"/>
      <c r="J43" s="93"/>
      <c r="K43" s="79"/>
      <c r="L43" s="97"/>
    </row>
    <row r="44" spans="1:12" x14ac:dyDescent="0.2">
      <c r="A44" s="197" t="s">
        <v>100</v>
      </c>
      <c r="B44" s="135" t="s">
        <v>123</v>
      </c>
      <c r="C44" s="134" t="s">
        <v>9</v>
      </c>
      <c r="D44" s="141">
        <v>1</v>
      </c>
      <c r="E44" s="188">
        <v>371.1</v>
      </c>
      <c r="F44" s="128">
        <f t="shared" si="0"/>
        <v>463.88</v>
      </c>
      <c r="G44" s="133">
        <f t="shared" ref="G44" si="3">ROUND(F44*D44,2)</f>
        <v>463.88</v>
      </c>
      <c r="H44" s="74" t="s">
        <v>124</v>
      </c>
      <c r="I44" s="158"/>
      <c r="J44" s="93"/>
      <c r="K44" s="79"/>
      <c r="L44" s="97"/>
    </row>
    <row r="45" spans="1:12" s="169" customFormat="1" x14ac:dyDescent="0.2">
      <c r="A45" s="146"/>
      <c r="B45" s="139" t="s">
        <v>53</v>
      </c>
      <c r="C45" s="160"/>
      <c r="D45" s="172"/>
      <c r="E45" s="189"/>
      <c r="F45" s="128"/>
      <c r="G45" s="163">
        <f>SUM(G43:G44)</f>
        <v>872.01</v>
      </c>
      <c r="I45" s="165"/>
      <c r="J45" s="166"/>
      <c r="K45" s="170"/>
      <c r="L45" s="168"/>
    </row>
    <row r="46" spans="1:12" x14ac:dyDescent="0.2">
      <c r="A46" s="146">
        <v>9</v>
      </c>
      <c r="B46" s="155" t="s">
        <v>39</v>
      </c>
      <c r="C46" s="131"/>
      <c r="D46" s="141"/>
      <c r="E46" s="188"/>
      <c r="F46" s="128"/>
      <c r="G46" s="133"/>
      <c r="I46" s="158"/>
      <c r="J46" s="93"/>
      <c r="K46" s="79"/>
      <c r="L46" s="80"/>
    </row>
    <row r="47" spans="1:12" s="95" customFormat="1" ht="22.5" x14ac:dyDescent="0.2">
      <c r="A47" s="147" t="s">
        <v>25</v>
      </c>
      <c r="B47" s="198" t="s">
        <v>117</v>
      </c>
      <c r="C47" s="197" t="s">
        <v>3</v>
      </c>
      <c r="D47" s="208">
        <v>11.4</v>
      </c>
      <c r="E47" s="188">
        <v>7.58</v>
      </c>
      <c r="F47" s="128">
        <f t="shared" si="0"/>
        <v>9.48</v>
      </c>
      <c r="G47" s="133">
        <f t="shared" si="2"/>
        <v>108.07</v>
      </c>
      <c r="H47" s="95" t="s">
        <v>81</v>
      </c>
      <c r="I47" s="158"/>
      <c r="J47" s="93"/>
      <c r="K47" s="96"/>
      <c r="L47" s="94"/>
    </row>
    <row r="48" spans="1:12" s="95" customFormat="1" x14ac:dyDescent="0.2">
      <c r="A48" s="147" t="s">
        <v>59</v>
      </c>
      <c r="B48" s="198" t="s">
        <v>116</v>
      </c>
      <c r="C48" s="197" t="s">
        <v>3</v>
      </c>
      <c r="D48" s="141">
        <v>11.4</v>
      </c>
      <c r="E48" s="188">
        <v>12</v>
      </c>
      <c r="F48" s="128">
        <f t="shared" si="0"/>
        <v>15</v>
      </c>
      <c r="G48" s="133">
        <f t="shared" si="2"/>
        <v>171</v>
      </c>
      <c r="H48" s="95" t="s">
        <v>82</v>
      </c>
      <c r="I48" s="158"/>
      <c r="J48" s="93"/>
      <c r="K48" s="96"/>
      <c r="L48" s="94"/>
    </row>
    <row r="49" spans="1:12" s="95" customFormat="1" ht="22.5" x14ac:dyDescent="0.2">
      <c r="A49" s="147" t="s">
        <v>90</v>
      </c>
      <c r="B49" s="148" t="s">
        <v>118</v>
      </c>
      <c r="C49" s="149" t="s">
        <v>3</v>
      </c>
      <c r="D49" s="128">
        <v>3.96</v>
      </c>
      <c r="E49" s="188">
        <v>24.99</v>
      </c>
      <c r="F49" s="128">
        <f t="shared" si="0"/>
        <v>31.24</v>
      </c>
      <c r="G49" s="133">
        <f t="shared" si="2"/>
        <v>123.71</v>
      </c>
      <c r="H49" s="95" t="s">
        <v>83</v>
      </c>
      <c r="I49" s="158"/>
      <c r="J49" s="93"/>
      <c r="K49" s="96"/>
      <c r="L49" s="94"/>
    </row>
    <row r="50" spans="1:12" s="196" customFormat="1" x14ac:dyDescent="0.2">
      <c r="A50" s="147" t="s">
        <v>63</v>
      </c>
      <c r="B50" s="138" t="s">
        <v>122</v>
      </c>
      <c r="C50" s="134" t="s">
        <v>3</v>
      </c>
      <c r="D50" s="128">
        <v>29.9</v>
      </c>
      <c r="E50" s="128">
        <v>62.95</v>
      </c>
      <c r="F50" s="128">
        <f t="shared" si="0"/>
        <v>78.69</v>
      </c>
      <c r="G50" s="133">
        <f t="shared" si="2"/>
        <v>2352.83</v>
      </c>
      <c r="I50" s="209"/>
      <c r="J50" s="210"/>
      <c r="K50" s="211"/>
      <c r="L50" s="209"/>
    </row>
    <row r="51" spans="1:12" s="164" customFormat="1" ht="12" customHeight="1" x14ac:dyDescent="0.2">
      <c r="A51" s="146"/>
      <c r="B51" s="139" t="s">
        <v>53</v>
      </c>
      <c r="C51" s="160"/>
      <c r="D51" s="172"/>
      <c r="E51" s="189"/>
      <c r="F51" s="128"/>
      <c r="G51" s="163">
        <f>SUM(G47:G50)</f>
        <v>2755.6099999999997</v>
      </c>
      <c r="I51" s="165"/>
      <c r="J51" s="166"/>
      <c r="K51" s="167"/>
      <c r="L51" s="168"/>
    </row>
    <row r="52" spans="1:12" s="196" customFormat="1" x14ac:dyDescent="0.2">
      <c r="A52" s="221">
        <v>10</v>
      </c>
      <c r="B52" s="212" t="s">
        <v>133</v>
      </c>
      <c r="C52" s="222"/>
      <c r="D52" s="223"/>
      <c r="E52" s="128"/>
      <c r="F52" s="128"/>
      <c r="G52" s="133"/>
      <c r="I52" s="94"/>
      <c r="J52" s="210"/>
      <c r="K52" s="211"/>
      <c r="L52" s="209"/>
    </row>
    <row r="53" spans="1:12" s="196" customFormat="1" x14ac:dyDescent="0.2">
      <c r="A53" s="134" t="s">
        <v>26</v>
      </c>
      <c r="B53" s="135" t="s">
        <v>135</v>
      </c>
      <c r="C53" s="134" t="s">
        <v>134</v>
      </c>
      <c r="D53" s="141">
        <v>1</v>
      </c>
      <c r="E53" s="128">
        <v>221</v>
      </c>
      <c r="F53" s="128">
        <f t="shared" si="0"/>
        <v>276.25</v>
      </c>
      <c r="G53" s="133">
        <f>ROUND(F53*D53,2)</f>
        <v>276.25</v>
      </c>
      <c r="H53" s="196" t="s">
        <v>136</v>
      </c>
      <c r="I53" s="94"/>
      <c r="J53" s="210"/>
      <c r="K53" s="211"/>
      <c r="L53" s="97"/>
    </row>
    <row r="54" spans="1:12" s="196" customFormat="1" x14ac:dyDescent="0.2">
      <c r="A54" s="224"/>
      <c r="B54" s="139" t="s">
        <v>53</v>
      </c>
      <c r="C54" s="225"/>
      <c r="D54" s="223"/>
      <c r="E54" s="128"/>
      <c r="F54" s="128"/>
      <c r="G54" s="163">
        <f>SUM(G53:G53)</f>
        <v>276.25</v>
      </c>
      <c r="I54" s="94"/>
      <c r="J54" s="210"/>
      <c r="K54" s="211"/>
      <c r="L54" s="94"/>
    </row>
    <row r="55" spans="1:12" x14ac:dyDescent="0.2">
      <c r="A55" s="146">
        <v>11</v>
      </c>
      <c r="B55" s="130" t="s">
        <v>64</v>
      </c>
      <c r="C55" s="131"/>
      <c r="D55" s="141"/>
      <c r="E55" s="188"/>
      <c r="F55" s="128"/>
      <c r="G55" s="133"/>
      <c r="I55" s="158"/>
      <c r="J55" s="93"/>
      <c r="K55" s="79"/>
      <c r="L55" s="80"/>
    </row>
    <row r="56" spans="1:12" x14ac:dyDescent="0.2">
      <c r="A56" s="147" t="s">
        <v>72</v>
      </c>
      <c r="B56" s="135" t="s">
        <v>120</v>
      </c>
      <c r="C56" s="134" t="s">
        <v>5</v>
      </c>
      <c r="D56" s="141">
        <v>0.1</v>
      </c>
      <c r="E56" s="188">
        <v>94.9</v>
      </c>
      <c r="F56" s="128">
        <f t="shared" si="0"/>
        <v>118.63</v>
      </c>
      <c r="G56" s="133">
        <f t="shared" si="2"/>
        <v>11.86</v>
      </c>
      <c r="H56" s="159" t="s">
        <v>149</v>
      </c>
      <c r="I56" s="158"/>
      <c r="J56" s="93"/>
      <c r="K56" s="79"/>
      <c r="L56" s="80"/>
    </row>
    <row r="57" spans="1:12" s="98" customFormat="1" ht="15" x14ac:dyDescent="0.2">
      <c r="A57" s="147" t="s">
        <v>73</v>
      </c>
      <c r="B57" s="135" t="s">
        <v>137</v>
      </c>
      <c r="C57" s="134" t="s">
        <v>3</v>
      </c>
      <c r="D57" s="141">
        <v>0.96</v>
      </c>
      <c r="E57" s="188">
        <v>9.69</v>
      </c>
      <c r="F57" s="128">
        <f t="shared" si="0"/>
        <v>12.11</v>
      </c>
      <c r="G57" s="133">
        <f t="shared" si="2"/>
        <v>11.63</v>
      </c>
      <c r="H57" s="74" t="s">
        <v>84</v>
      </c>
      <c r="I57" s="158"/>
      <c r="J57" s="93"/>
      <c r="K57" s="99"/>
      <c r="L57" s="100"/>
    </row>
    <row r="58" spans="1:12" x14ac:dyDescent="0.2">
      <c r="A58" s="147" t="s">
        <v>45</v>
      </c>
      <c r="B58" s="135" t="s">
        <v>138</v>
      </c>
      <c r="C58" s="134" t="s">
        <v>5</v>
      </c>
      <c r="D58" s="141">
        <v>0.08</v>
      </c>
      <c r="E58" s="188">
        <v>448.63</v>
      </c>
      <c r="F58" s="128">
        <f t="shared" si="0"/>
        <v>560.79</v>
      </c>
      <c r="G58" s="133">
        <f t="shared" si="2"/>
        <v>44.86</v>
      </c>
      <c r="H58" s="74" t="s">
        <v>88</v>
      </c>
      <c r="I58" s="158"/>
      <c r="J58" s="93"/>
      <c r="K58" s="79"/>
      <c r="L58" s="80"/>
    </row>
    <row r="59" spans="1:12" x14ac:dyDescent="0.2">
      <c r="A59" s="147" t="s">
        <v>60</v>
      </c>
      <c r="B59" s="135" t="s">
        <v>119</v>
      </c>
      <c r="C59" s="134" t="s">
        <v>3</v>
      </c>
      <c r="D59" s="141">
        <v>0.96</v>
      </c>
      <c r="E59" s="188">
        <v>45.2</v>
      </c>
      <c r="F59" s="128">
        <f t="shared" si="0"/>
        <v>56.5</v>
      </c>
      <c r="G59" s="133">
        <f t="shared" si="2"/>
        <v>54.24</v>
      </c>
      <c r="H59" s="74" t="s">
        <v>92</v>
      </c>
      <c r="I59" s="158"/>
      <c r="J59" s="93"/>
      <c r="K59" s="79"/>
      <c r="L59" s="94"/>
    </row>
    <row r="60" spans="1:12" s="169" customFormat="1" x14ac:dyDescent="0.2">
      <c r="A60" s="146"/>
      <c r="B60" s="139" t="s">
        <v>53</v>
      </c>
      <c r="C60" s="160"/>
      <c r="D60" s="172"/>
      <c r="E60" s="189"/>
      <c r="F60" s="128"/>
      <c r="G60" s="163">
        <f>SUM(G56:G59)</f>
        <v>122.59</v>
      </c>
      <c r="I60" s="165"/>
      <c r="J60" s="166"/>
      <c r="K60" s="170"/>
      <c r="L60" s="168"/>
    </row>
    <row r="61" spans="1:12" x14ac:dyDescent="0.2">
      <c r="A61" s="146">
        <v>12</v>
      </c>
      <c r="B61" s="212" t="s">
        <v>125</v>
      </c>
      <c r="C61" s="131"/>
      <c r="D61" s="141"/>
      <c r="E61" s="188"/>
      <c r="F61" s="128"/>
      <c r="G61" s="133"/>
      <c r="I61" s="158"/>
      <c r="J61" s="93"/>
      <c r="K61" s="79"/>
      <c r="L61" s="80"/>
    </row>
    <row r="62" spans="1:12" s="216" customFormat="1" ht="22.5" x14ac:dyDescent="0.2">
      <c r="A62" s="134" t="s">
        <v>46</v>
      </c>
      <c r="B62" s="213" t="s">
        <v>144</v>
      </c>
      <c r="C62" s="214" t="s">
        <v>3</v>
      </c>
      <c r="D62" s="205">
        <v>133.1</v>
      </c>
      <c r="E62" s="205">
        <v>73.64</v>
      </c>
      <c r="F62" s="128">
        <f t="shared" si="0"/>
        <v>92.05</v>
      </c>
      <c r="G62" s="215">
        <f t="shared" ref="G62:G64" si="4">ROUND(F62*D62,2)</f>
        <v>12251.86</v>
      </c>
      <c r="H62" s="216" t="s">
        <v>126</v>
      </c>
      <c r="I62" s="217"/>
      <c r="J62" s="218"/>
      <c r="K62" s="219"/>
      <c r="L62" s="217"/>
    </row>
    <row r="63" spans="1:12" s="216" customFormat="1" ht="28.5" customHeight="1" x14ac:dyDescent="0.2">
      <c r="A63" s="134" t="s">
        <v>97</v>
      </c>
      <c r="B63" s="220" t="s">
        <v>145</v>
      </c>
      <c r="C63" s="214" t="s">
        <v>3</v>
      </c>
      <c r="D63" s="205">
        <v>10.64</v>
      </c>
      <c r="E63" s="205">
        <v>84.84</v>
      </c>
      <c r="F63" s="128">
        <f t="shared" si="0"/>
        <v>106.05</v>
      </c>
      <c r="G63" s="215">
        <f t="shared" si="4"/>
        <v>1128.3699999999999</v>
      </c>
      <c r="H63" s="216" t="s">
        <v>127</v>
      </c>
      <c r="I63" s="217"/>
      <c r="J63" s="218"/>
      <c r="K63" s="219"/>
      <c r="L63" s="217"/>
    </row>
    <row r="64" spans="1:12" s="216" customFormat="1" x14ac:dyDescent="0.2">
      <c r="A64" s="134" t="s">
        <v>47</v>
      </c>
      <c r="B64" s="220" t="s">
        <v>128</v>
      </c>
      <c r="C64" s="214" t="s">
        <v>11</v>
      </c>
      <c r="D64" s="205">
        <v>10</v>
      </c>
      <c r="E64" s="205">
        <v>18.86</v>
      </c>
      <c r="F64" s="128">
        <f t="shared" si="0"/>
        <v>23.58</v>
      </c>
      <c r="G64" s="215">
        <f t="shared" si="4"/>
        <v>235.8</v>
      </c>
      <c r="H64" s="216" t="s">
        <v>129</v>
      </c>
      <c r="I64" s="217"/>
      <c r="J64" s="218"/>
      <c r="K64" s="219"/>
      <c r="L64" s="217"/>
    </row>
    <row r="65" spans="1:12" s="169" customFormat="1" x14ac:dyDescent="0.2">
      <c r="A65" s="146"/>
      <c r="B65" s="139" t="s">
        <v>53</v>
      </c>
      <c r="C65" s="160"/>
      <c r="D65" s="172"/>
      <c r="E65" s="189"/>
      <c r="F65" s="128"/>
      <c r="G65" s="163">
        <f>SUM(G62:G64)</f>
        <v>13616.029999999999</v>
      </c>
      <c r="I65" s="165"/>
      <c r="J65" s="166"/>
      <c r="K65" s="170"/>
      <c r="L65" s="168"/>
    </row>
    <row r="66" spans="1:12" s="95" customFormat="1" x14ac:dyDescent="0.2">
      <c r="A66" s="160">
        <v>13</v>
      </c>
      <c r="B66" s="155" t="s">
        <v>10</v>
      </c>
      <c r="C66" s="201"/>
      <c r="D66" s="141"/>
      <c r="E66" s="128"/>
      <c r="F66" s="128"/>
      <c r="G66" s="141"/>
      <c r="I66" s="158"/>
      <c r="J66" s="93"/>
      <c r="K66" s="96"/>
      <c r="L66" s="94"/>
    </row>
    <row r="67" spans="1:12" s="173" customFormat="1" x14ac:dyDescent="0.2">
      <c r="A67" s="202" t="s">
        <v>48</v>
      </c>
      <c r="B67" s="203" t="s">
        <v>130</v>
      </c>
      <c r="C67" s="202" t="s">
        <v>3</v>
      </c>
      <c r="D67" s="204">
        <v>23.16</v>
      </c>
      <c r="E67" s="205">
        <v>1.91</v>
      </c>
      <c r="F67" s="128">
        <f t="shared" si="0"/>
        <v>2.39</v>
      </c>
      <c r="G67" s="204">
        <f t="shared" ref="G67:G73" si="5">ROUND(F67*D67,2)</f>
        <v>55.35</v>
      </c>
      <c r="H67" s="173">
        <v>88411</v>
      </c>
      <c r="I67" s="174"/>
      <c r="J67" s="175"/>
      <c r="K67" s="176"/>
      <c r="L67" s="177"/>
    </row>
    <row r="68" spans="1:12" s="173" customFormat="1" ht="24" customHeight="1" x14ac:dyDescent="0.2">
      <c r="A68" s="202" t="s">
        <v>74</v>
      </c>
      <c r="B68" s="203" t="s">
        <v>93</v>
      </c>
      <c r="C68" s="202" t="s">
        <v>3</v>
      </c>
      <c r="D68" s="204">
        <v>23.16</v>
      </c>
      <c r="E68" s="205">
        <v>11.91</v>
      </c>
      <c r="F68" s="128">
        <f t="shared" si="0"/>
        <v>14.89</v>
      </c>
      <c r="G68" s="204">
        <f t="shared" si="5"/>
        <v>344.85</v>
      </c>
      <c r="H68" s="178" t="s">
        <v>87</v>
      </c>
      <c r="I68" s="174"/>
      <c r="J68" s="175"/>
      <c r="K68" s="176"/>
      <c r="L68" s="177"/>
    </row>
    <row r="69" spans="1:12" ht="22.5" x14ac:dyDescent="0.2">
      <c r="A69" s="202" t="s">
        <v>141</v>
      </c>
      <c r="B69" s="198" t="s">
        <v>131</v>
      </c>
      <c r="C69" s="197" t="s">
        <v>3</v>
      </c>
      <c r="D69" s="141">
        <v>1.92</v>
      </c>
      <c r="E69" s="128">
        <v>1.91</v>
      </c>
      <c r="F69" s="128">
        <f t="shared" si="0"/>
        <v>2.39</v>
      </c>
      <c r="G69" s="204">
        <f t="shared" si="5"/>
        <v>4.59</v>
      </c>
      <c r="H69" s="95">
        <v>88411</v>
      </c>
      <c r="I69" s="158"/>
      <c r="J69" s="93"/>
      <c r="K69" s="79"/>
      <c r="L69" s="80"/>
    </row>
    <row r="70" spans="1:12" ht="22.5" x14ac:dyDescent="0.2">
      <c r="A70" s="202" t="s">
        <v>142</v>
      </c>
      <c r="B70" s="198" t="s">
        <v>132</v>
      </c>
      <c r="C70" s="197" t="s">
        <v>3</v>
      </c>
      <c r="D70" s="141">
        <v>1.92</v>
      </c>
      <c r="E70" s="128">
        <v>10.75</v>
      </c>
      <c r="F70" s="128">
        <f t="shared" si="0"/>
        <v>13.44</v>
      </c>
      <c r="G70" s="204">
        <f t="shared" si="5"/>
        <v>25.8</v>
      </c>
      <c r="H70" s="74" t="s">
        <v>86</v>
      </c>
      <c r="I70" s="158"/>
      <c r="J70" s="93"/>
      <c r="K70" s="79"/>
      <c r="L70" s="97"/>
    </row>
    <row r="71" spans="1:12" s="169" customFormat="1" x14ac:dyDescent="0.2">
      <c r="A71" s="160"/>
      <c r="B71" s="139" t="s">
        <v>53</v>
      </c>
      <c r="C71" s="160"/>
      <c r="D71" s="199"/>
      <c r="E71" s="162"/>
      <c r="F71" s="128"/>
      <c r="G71" s="200">
        <f>SUM(G67:G70)</f>
        <v>430.59000000000003</v>
      </c>
      <c r="I71" s="165"/>
      <c r="J71" s="166"/>
      <c r="K71" s="170"/>
      <c r="L71" s="171"/>
    </row>
    <row r="72" spans="1:12" ht="15.75" customHeight="1" x14ac:dyDescent="0.2">
      <c r="A72" s="160">
        <v>14</v>
      </c>
      <c r="B72" s="155" t="s">
        <v>12</v>
      </c>
      <c r="C72" s="201"/>
      <c r="D72" s="141"/>
      <c r="E72" s="128"/>
      <c r="F72" s="128"/>
      <c r="G72" s="141"/>
      <c r="I72" s="158"/>
      <c r="J72" s="93"/>
      <c r="K72" s="79"/>
      <c r="L72" s="97"/>
    </row>
    <row r="73" spans="1:12" x14ac:dyDescent="0.2">
      <c r="A73" s="197" t="s">
        <v>98</v>
      </c>
      <c r="B73" s="198" t="s">
        <v>52</v>
      </c>
      <c r="C73" s="197" t="s">
        <v>3</v>
      </c>
      <c r="D73" s="141">
        <v>145.91</v>
      </c>
      <c r="E73" s="128">
        <v>6.6</v>
      </c>
      <c r="F73" s="128">
        <f t="shared" si="0"/>
        <v>8.25</v>
      </c>
      <c r="G73" s="141">
        <f t="shared" si="5"/>
        <v>1203.76</v>
      </c>
      <c r="H73" s="74" t="s">
        <v>101</v>
      </c>
      <c r="I73" s="158"/>
      <c r="J73" s="93"/>
      <c r="K73" s="79"/>
      <c r="L73" s="94"/>
    </row>
    <row r="74" spans="1:12" s="164" customFormat="1" ht="14.25" customHeight="1" x14ac:dyDescent="0.2">
      <c r="A74" s="160"/>
      <c r="B74" s="139" t="s">
        <v>53</v>
      </c>
      <c r="C74" s="160"/>
      <c r="D74" s="199"/>
      <c r="E74" s="162"/>
      <c r="F74" s="162"/>
      <c r="G74" s="200">
        <f>SUM(G73)</f>
        <v>1203.76</v>
      </c>
      <c r="I74" s="165"/>
      <c r="J74" s="166"/>
      <c r="K74" s="167"/>
      <c r="L74" s="168"/>
    </row>
    <row r="75" spans="1:12" s="79" customFormat="1" ht="12" customHeight="1" x14ac:dyDescent="0.2">
      <c r="A75" s="201"/>
      <c r="B75" s="139" t="s">
        <v>54</v>
      </c>
      <c r="C75" s="201"/>
      <c r="D75" s="206"/>
      <c r="E75" s="128"/>
      <c r="F75" s="128"/>
      <c r="G75" s="200">
        <f>SUM(G74+G71+G65+G60+G54+G51+G45+G41+G37+G34+G29+G23+G18+G15)</f>
        <v>39373.699999999997</v>
      </c>
      <c r="I75" s="158"/>
      <c r="J75" s="93"/>
      <c r="L75" s="94"/>
    </row>
    <row r="76" spans="1:12" s="79" customFormat="1" hidden="1" x14ac:dyDescent="0.2">
      <c r="A76" s="150"/>
      <c r="B76" s="151" t="s">
        <v>54</v>
      </c>
      <c r="C76" s="150"/>
      <c r="D76" s="152"/>
      <c r="E76" s="190"/>
      <c r="F76" s="152"/>
      <c r="G76" s="97"/>
      <c r="I76" s="158"/>
      <c r="J76" s="93"/>
      <c r="L76" s="94"/>
    </row>
    <row r="77" spans="1:12" s="96" customFormat="1" hidden="1" x14ac:dyDescent="0.2">
      <c r="A77" s="75"/>
      <c r="B77" s="74"/>
      <c r="C77" s="75"/>
      <c r="D77" s="76"/>
      <c r="E77" s="181"/>
      <c r="F77" s="76"/>
      <c r="G77" s="97"/>
      <c r="I77" s="158"/>
      <c r="J77" s="93"/>
      <c r="L77" s="94"/>
    </row>
    <row r="78" spans="1:12" s="96" customFormat="1" ht="14.25" hidden="1" customHeight="1" x14ac:dyDescent="0.3">
      <c r="A78" s="75"/>
      <c r="B78" s="74"/>
      <c r="C78" s="75"/>
      <c r="D78" s="111"/>
      <c r="E78" s="191"/>
      <c r="F78" s="112"/>
      <c r="G78" s="97"/>
      <c r="I78" s="158"/>
      <c r="J78" s="93"/>
      <c r="L78" s="94"/>
    </row>
    <row r="79" spans="1:12" s="79" customFormat="1" hidden="1" x14ac:dyDescent="0.2">
      <c r="A79" s="75"/>
      <c r="B79" s="95"/>
      <c r="C79" s="95"/>
      <c r="D79" s="95"/>
      <c r="E79" s="192"/>
      <c r="F79" s="95"/>
      <c r="G79" s="97"/>
      <c r="I79" s="158"/>
      <c r="J79" s="93"/>
      <c r="L79" s="80"/>
    </row>
    <row r="80" spans="1:12" s="79" customFormat="1" x14ac:dyDescent="0.2">
      <c r="A80" s="75"/>
      <c r="B80" s="74"/>
      <c r="C80" s="75"/>
      <c r="D80" s="76"/>
      <c r="E80" s="181"/>
      <c r="F80" s="76"/>
      <c r="G80" s="97"/>
      <c r="I80" s="158"/>
      <c r="J80" s="93"/>
      <c r="L80" s="80"/>
    </row>
    <row r="81" spans="1:12" s="79" customFormat="1" x14ac:dyDescent="0.2">
      <c r="A81" s="75"/>
      <c r="B81" s="74"/>
      <c r="C81" s="75"/>
      <c r="D81" s="76"/>
      <c r="E81" s="181"/>
      <c r="F81" s="76"/>
      <c r="G81" s="97"/>
      <c r="I81" s="158"/>
      <c r="J81" s="93"/>
      <c r="L81" s="97"/>
    </row>
    <row r="82" spans="1:12" s="79" customFormat="1" x14ac:dyDescent="0.2">
      <c r="A82" s="75"/>
      <c r="B82" s="74"/>
      <c r="C82" s="75"/>
      <c r="D82" s="76"/>
      <c r="E82" s="181"/>
      <c r="F82" s="76"/>
      <c r="G82" s="97"/>
      <c r="I82" s="158"/>
      <c r="J82" s="93"/>
      <c r="K82" s="80"/>
      <c r="L82" s="94"/>
    </row>
    <row r="83" spans="1:12" s="96" customFormat="1" x14ac:dyDescent="0.2">
      <c r="A83" s="75"/>
      <c r="B83" s="74"/>
      <c r="C83" s="75"/>
      <c r="D83" s="76"/>
      <c r="E83" s="181"/>
      <c r="F83" s="76"/>
      <c r="G83" s="97"/>
      <c r="I83" s="158"/>
      <c r="J83" s="93"/>
      <c r="K83" s="80"/>
      <c r="L83" s="94"/>
    </row>
    <row r="84" spans="1:12" s="96" customFormat="1" x14ac:dyDescent="0.2">
      <c r="A84" s="78"/>
      <c r="B84" s="79"/>
      <c r="C84" s="78"/>
      <c r="D84" s="80"/>
      <c r="E84" s="182"/>
      <c r="F84" s="80"/>
      <c r="G84" s="97"/>
      <c r="I84" s="158"/>
      <c r="J84" s="93"/>
      <c r="L84" s="94"/>
    </row>
    <row r="85" spans="1:12" s="96" customFormat="1" x14ac:dyDescent="0.2">
      <c r="A85" s="78"/>
      <c r="B85" s="79"/>
      <c r="C85" s="78"/>
      <c r="D85" s="80"/>
      <c r="E85" s="182"/>
      <c r="F85" s="80"/>
      <c r="G85" s="97"/>
      <c r="I85" s="158"/>
      <c r="J85" s="93"/>
      <c r="L85" s="94"/>
    </row>
    <row r="86" spans="1:12" s="96" customFormat="1" x14ac:dyDescent="0.2">
      <c r="A86" s="78"/>
      <c r="B86" s="79"/>
      <c r="C86" s="78"/>
      <c r="D86" s="80"/>
      <c r="E86" s="182"/>
      <c r="F86" s="80"/>
      <c r="G86" s="97"/>
      <c r="I86" s="158"/>
      <c r="J86" s="93"/>
      <c r="L86" s="94"/>
    </row>
    <row r="87" spans="1:12" s="79" customFormat="1" x14ac:dyDescent="0.2">
      <c r="A87" s="78"/>
      <c r="C87" s="78"/>
      <c r="D87" s="80"/>
      <c r="E87" s="182"/>
      <c r="F87" s="80"/>
      <c r="G87" s="97"/>
      <c r="I87" s="158"/>
      <c r="J87" s="93"/>
      <c r="L87" s="80"/>
    </row>
    <row r="88" spans="1:12" s="79" customFormat="1" x14ac:dyDescent="0.2">
      <c r="A88" s="78"/>
      <c r="C88" s="78"/>
      <c r="D88" s="80"/>
      <c r="E88" s="182"/>
      <c r="F88" s="80"/>
      <c r="G88" s="97"/>
      <c r="I88" s="158"/>
      <c r="J88" s="93"/>
      <c r="L88" s="80"/>
    </row>
    <row r="89" spans="1:12" s="96" customFormat="1" x14ac:dyDescent="0.2">
      <c r="A89" s="78"/>
      <c r="B89" s="79"/>
      <c r="C89" s="78"/>
      <c r="D89" s="80"/>
      <c r="E89" s="182"/>
      <c r="F89" s="80"/>
      <c r="G89" s="97"/>
      <c r="I89" s="158"/>
      <c r="J89" s="93"/>
      <c r="L89" s="94"/>
    </row>
    <row r="90" spans="1:12" s="79" customFormat="1" x14ac:dyDescent="0.2">
      <c r="A90" s="78"/>
      <c r="C90" s="78"/>
      <c r="D90" s="80"/>
      <c r="E90" s="182"/>
      <c r="F90" s="80"/>
      <c r="G90" s="97"/>
      <c r="I90" s="158"/>
      <c r="J90" s="93"/>
      <c r="L90" s="97"/>
    </row>
    <row r="91" spans="1:12" s="79" customFormat="1" x14ac:dyDescent="0.2">
      <c r="A91" s="78"/>
      <c r="C91" s="78"/>
      <c r="D91" s="80"/>
      <c r="E91" s="182"/>
      <c r="F91" s="80"/>
      <c r="G91" s="97"/>
      <c r="H91" s="96"/>
      <c r="I91" s="158"/>
      <c r="J91" s="93"/>
      <c r="K91" s="96"/>
      <c r="L91" s="94"/>
    </row>
    <row r="92" spans="1:12" s="79" customFormat="1" ht="13.5" customHeight="1" x14ac:dyDescent="0.2">
      <c r="A92" s="78"/>
      <c r="C92" s="78"/>
      <c r="D92" s="80"/>
      <c r="E92" s="182"/>
      <c r="F92" s="80"/>
      <c r="G92" s="97"/>
      <c r="I92" s="158"/>
      <c r="J92" s="93"/>
      <c r="L92" s="80"/>
    </row>
    <row r="93" spans="1:12" s="79" customFormat="1" x14ac:dyDescent="0.2">
      <c r="A93" s="116"/>
      <c r="B93" s="117"/>
      <c r="C93" s="78"/>
      <c r="D93" s="102"/>
      <c r="E93" s="193"/>
      <c r="F93" s="113"/>
      <c r="G93" s="97"/>
      <c r="I93" s="158"/>
      <c r="J93" s="93"/>
      <c r="L93" s="94"/>
    </row>
    <row r="94" spans="1:12" s="79" customFormat="1" x14ac:dyDescent="0.2">
      <c r="A94" s="116"/>
      <c r="B94" s="118"/>
      <c r="C94" s="78"/>
      <c r="D94" s="102"/>
      <c r="E94" s="193"/>
      <c r="F94" s="113"/>
      <c r="G94" s="97"/>
      <c r="I94" s="158"/>
      <c r="J94" s="93"/>
      <c r="L94" s="97"/>
    </row>
    <row r="95" spans="1:12" s="96" customFormat="1" ht="15" customHeight="1" x14ac:dyDescent="0.2">
      <c r="A95" s="119"/>
      <c r="B95" s="120"/>
      <c r="C95" s="119"/>
      <c r="D95" s="97"/>
      <c r="E95" s="193"/>
      <c r="F95" s="113"/>
      <c r="G95" s="97"/>
      <c r="I95" s="158"/>
      <c r="J95" s="93"/>
      <c r="L95" s="94"/>
    </row>
    <row r="96" spans="1:12" s="79" customFormat="1" ht="14.25" customHeight="1" x14ac:dyDescent="0.2">
      <c r="A96" s="119"/>
      <c r="B96" s="120"/>
      <c r="C96" s="119"/>
      <c r="D96" s="102"/>
      <c r="E96" s="193"/>
      <c r="F96" s="113"/>
      <c r="G96" s="97"/>
      <c r="I96" s="158"/>
      <c r="J96" s="93"/>
      <c r="L96" s="94"/>
    </row>
    <row r="97" spans="1:12" s="79" customFormat="1" x14ac:dyDescent="0.2">
      <c r="A97" s="119"/>
      <c r="B97" s="120"/>
      <c r="C97" s="119"/>
      <c r="D97" s="97"/>
      <c r="E97" s="193"/>
      <c r="F97" s="113"/>
      <c r="G97" s="97"/>
      <c r="I97" s="158"/>
      <c r="J97" s="93"/>
      <c r="L97" s="94"/>
    </row>
    <row r="98" spans="1:12" s="79" customFormat="1" x14ac:dyDescent="0.2">
      <c r="A98" s="119"/>
      <c r="B98" s="120"/>
      <c r="C98" s="119"/>
      <c r="D98" s="97"/>
      <c r="E98" s="193"/>
      <c r="F98" s="113"/>
      <c r="G98" s="97"/>
      <c r="I98" s="158"/>
      <c r="J98" s="93"/>
      <c r="L98" s="94"/>
    </row>
    <row r="99" spans="1:12" s="79" customFormat="1" x14ac:dyDescent="0.2">
      <c r="A99" s="119"/>
      <c r="B99" s="120"/>
      <c r="C99" s="119"/>
      <c r="D99" s="102"/>
      <c r="E99" s="193"/>
      <c r="F99" s="113"/>
      <c r="G99" s="127"/>
      <c r="I99" s="158"/>
      <c r="J99" s="93"/>
      <c r="L99" s="94"/>
    </row>
    <row r="100" spans="1:12" s="79" customFormat="1" ht="12" customHeight="1" x14ac:dyDescent="0.2">
      <c r="A100" s="119"/>
      <c r="B100" s="120"/>
      <c r="C100" s="119"/>
      <c r="D100" s="102"/>
      <c r="E100" s="193"/>
      <c r="F100" s="113"/>
      <c r="G100" s="97"/>
      <c r="I100" s="158"/>
      <c r="J100" s="93"/>
      <c r="L100" s="94"/>
    </row>
    <row r="101" spans="1:12" s="79" customFormat="1" x14ac:dyDescent="0.2">
      <c r="A101" s="119"/>
      <c r="B101" s="120"/>
      <c r="C101" s="119"/>
      <c r="D101" s="102"/>
      <c r="E101" s="193"/>
      <c r="F101" s="113"/>
      <c r="G101" s="97"/>
      <c r="I101" s="158"/>
      <c r="J101" s="93"/>
      <c r="L101" s="94"/>
    </row>
    <row r="102" spans="1:12" x14ac:dyDescent="0.2">
      <c r="A102" s="119"/>
      <c r="B102" s="120"/>
      <c r="C102" s="119"/>
      <c r="D102" s="97"/>
      <c r="E102" s="193"/>
      <c r="F102" s="113"/>
      <c r="G102" s="105"/>
      <c r="I102" s="158"/>
      <c r="J102" s="93"/>
      <c r="K102" s="79"/>
      <c r="L102" s="94"/>
    </row>
    <row r="103" spans="1:12" s="95" customFormat="1" ht="21.75" customHeight="1" x14ac:dyDescent="0.2">
      <c r="A103" s="119"/>
      <c r="B103" s="120"/>
      <c r="C103" s="119"/>
      <c r="D103" s="97"/>
      <c r="E103" s="194"/>
      <c r="F103" s="121"/>
      <c r="G103" s="105"/>
      <c r="I103" s="158"/>
      <c r="J103" s="93"/>
      <c r="K103" s="96"/>
      <c r="L103" s="94"/>
    </row>
    <row r="104" spans="1:12" ht="23.25" customHeight="1" x14ac:dyDescent="0.2">
      <c r="A104" s="119"/>
      <c r="B104" s="122"/>
      <c r="C104" s="119"/>
      <c r="D104" s="97"/>
      <c r="E104" s="194"/>
      <c r="F104" s="121"/>
      <c r="G104" s="105"/>
      <c r="I104" s="158"/>
      <c r="J104" s="93"/>
      <c r="K104" s="79"/>
      <c r="L104" s="80"/>
    </row>
    <row r="105" spans="1:12" s="95" customFormat="1" x14ac:dyDescent="0.2">
      <c r="A105" s="119"/>
      <c r="B105" s="122"/>
      <c r="C105" s="119"/>
      <c r="D105" s="102"/>
      <c r="E105" s="193"/>
      <c r="F105" s="113"/>
      <c r="G105" s="105"/>
      <c r="I105" s="158"/>
      <c r="J105" s="93"/>
      <c r="K105" s="96"/>
      <c r="L105" s="94"/>
    </row>
    <row r="106" spans="1:12" s="95" customFormat="1" ht="14.25" customHeight="1" x14ac:dyDescent="0.2">
      <c r="A106" s="119"/>
      <c r="B106" s="120"/>
      <c r="C106" s="119"/>
      <c r="D106" s="102"/>
      <c r="E106" s="193"/>
      <c r="F106" s="113"/>
      <c r="G106" s="105"/>
      <c r="I106" s="158"/>
      <c r="J106" s="93"/>
      <c r="K106" s="96"/>
      <c r="L106" s="94"/>
    </row>
    <row r="107" spans="1:12" x14ac:dyDescent="0.2">
      <c r="A107" s="123"/>
      <c r="B107" s="124"/>
      <c r="C107" s="123"/>
      <c r="D107" s="97"/>
      <c r="E107" s="193"/>
      <c r="F107" s="113"/>
      <c r="G107" s="105"/>
      <c r="I107" s="158"/>
      <c r="J107" s="93"/>
      <c r="K107" s="79"/>
      <c r="L107" s="80"/>
    </row>
    <row r="108" spans="1:12" x14ac:dyDescent="0.2">
      <c r="A108" s="125"/>
      <c r="B108" s="126"/>
      <c r="C108" s="125"/>
      <c r="D108" s="80"/>
      <c r="E108" s="193"/>
      <c r="F108" s="113"/>
      <c r="G108" s="105"/>
      <c r="I108" s="158"/>
      <c r="J108" s="93"/>
      <c r="K108" s="79"/>
      <c r="L108" s="97"/>
    </row>
    <row r="109" spans="1:12" x14ac:dyDescent="0.2">
      <c r="A109" s="78"/>
      <c r="B109" s="79"/>
      <c r="C109" s="78"/>
      <c r="D109" s="80"/>
      <c r="E109" s="182"/>
      <c r="F109" s="80"/>
      <c r="G109" s="105"/>
      <c r="I109" s="158"/>
      <c r="J109" s="93"/>
      <c r="K109" s="79"/>
      <c r="L109" s="97"/>
    </row>
    <row r="110" spans="1:12" s="95" customFormat="1" x14ac:dyDescent="0.2">
      <c r="A110" s="78"/>
      <c r="B110" s="79"/>
      <c r="C110" s="78"/>
      <c r="D110" s="80"/>
      <c r="E110" s="182"/>
      <c r="F110" s="80"/>
      <c r="G110" s="105"/>
      <c r="I110" s="158"/>
      <c r="J110" s="93"/>
      <c r="K110" s="96"/>
      <c r="L110" s="94"/>
    </row>
    <row r="111" spans="1:12" ht="11.25" customHeight="1" x14ac:dyDescent="0.2">
      <c r="G111" s="105"/>
      <c r="I111" s="158"/>
      <c r="J111" s="93"/>
      <c r="K111" s="79"/>
      <c r="L111" s="94"/>
    </row>
    <row r="112" spans="1:12" x14ac:dyDescent="0.2">
      <c r="G112" s="105"/>
      <c r="I112" s="158"/>
      <c r="J112" s="93"/>
      <c r="K112" s="79"/>
      <c r="L112" s="94"/>
    </row>
    <row r="113" spans="1:12" ht="13.5" customHeight="1" x14ac:dyDescent="0.2">
      <c r="G113" s="105"/>
      <c r="I113" s="158"/>
      <c r="J113" s="93"/>
      <c r="K113" s="79"/>
      <c r="L113" s="94"/>
    </row>
    <row r="114" spans="1:12" x14ac:dyDescent="0.2">
      <c r="G114" s="105"/>
      <c r="I114" s="158"/>
      <c r="J114" s="93"/>
      <c r="K114" s="79"/>
      <c r="L114" s="94"/>
    </row>
    <row r="115" spans="1:12" x14ac:dyDescent="0.2">
      <c r="G115" s="105"/>
      <c r="I115" s="158"/>
      <c r="J115" s="93"/>
      <c r="K115" s="79"/>
      <c r="L115" s="94"/>
    </row>
    <row r="116" spans="1:12" x14ac:dyDescent="0.2">
      <c r="G116" s="105"/>
      <c r="I116" s="158"/>
      <c r="J116" s="93"/>
      <c r="K116" s="79"/>
      <c r="L116" s="97"/>
    </row>
    <row r="117" spans="1:12" s="95" customFormat="1" x14ac:dyDescent="0.2">
      <c r="A117" s="75"/>
      <c r="B117" s="74"/>
      <c r="C117" s="75"/>
      <c r="D117" s="76"/>
      <c r="E117" s="181"/>
      <c r="F117" s="76"/>
      <c r="G117" s="105"/>
      <c r="I117" s="158"/>
      <c r="J117" s="93"/>
      <c r="K117" s="96"/>
      <c r="L117" s="94"/>
    </row>
    <row r="118" spans="1:12" s="95" customFormat="1" x14ac:dyDescent="0.2">
      <c r="A118" s="75"/>
      <c r="B118" s="74"/>
      <c r="C118" s="75"/>
      <c r="D118" s="76"/>
      <c r="E118" s="181"/>
      <c r="F118" s="76"/>
      <c r="G118" s="105"/>
      <c r="I118" s="158"/>
      <c r="J118" s="93"/>
      <c r="K118" s="96"/>
      <c r="L118" s="94"/>
    </row>
    <row r="119" spans="1:12" x14ac:dyDescent="0.2">
      <c r="G119" s="105"/>
      <c r="I119" s="158"/>
      <c r="J119" s="93"/>
      <c r="K119" s="79"/>
      <c r="L119" s="94"/>
    </row>
    <row r="120" spans="1:12" x14ac:dyDescent="0.2">
      <c r="G120" s="105"/>
      <c r="I120" s="158"/>
      <c r="J120" s="93"/>
      <c r="K120" s="79"/>
      <c r="L120" s="94"/>
    </row>
    <row r="121" spans="1:12" s="95" customFormat="1" x14ac:dyDescent="0.2">
      <c r="A121" s="75"/>
      <c r="B121" s="74"/>
      <c r="C121" s="75"/>
      <c r="D121" s="76"/>
      <c r="E121" s="181"/>
      <c r="F121" s="76"/>
      <c r="G121" s="105"/>
      <c r="I121" s="158"/>
      <c r="J121" s="93"/>
      <c r="K121" s="96"/>
      <c r="L121" s="94"/>
    </row>
    <row r="122" spans="1:12" s="95" customFormat="1" x14ac:dyDescent="0.2">
      <c r="A122" s="75"/>
      <c r="B122" s="74"/>
      <c r="C122" s="75"/>
      <c r="D122" s="76"/>
      <c r="E122" s="181"/>
      <c r="F122" s="76"/>
      <c r="G122" s="105"/>
      <c r="I122" s="158"/>
      <c r="J122" s="93"/>
      <c r="K122" s="96"/>
      <c r="L122" s="94"/>
    </row>
    <row r="123" spans="1:12" s="95" customFormat="1" x14ac:dyDescent="0.2">
      <c r="A123" s="75"/>
      <c r="B123" s="74"/>
      <c r="C123" s="75"/>
      <c r="D123" s="76"/>
      <c r="E123" s="181"/>
      <c r="F123" s="76"/>
      <c r="G123" s="105"/>
      <c r="I123" s="158"/>
      <c r="J123" s="93"/>
      <c r="K123" s="96"/>
      <c r="L123" s="94"/>
    </row>
    <row r="124" spans="1:12" x14ac:dyDescent="0.2">
      <c r="G124" s="105"/>
      <c r="I124" s="158"/>
      <c r="J124" s="93"/>
      <c r="K124" s="79"/>
      <c r="L124" s="97"/>
    </row>
    <row r="125" spans="1:12" s="95" customFormat="1" x14ac:dyDescent="0.2">
      <c r="A125" s="75"/>
      <c r="B125" s="74"/>
      <c r="C125" s="75"/>
      <c r="D125" s="76"/>
      <c r="E125" s="181"/>
      <c r="F125" s="76"/>
      <c r="G125" s="105"/>
      <c r="I125" s="158"/>
      <c r="J125" s="93"/>
      <c r="K125" s="96"/>
      <c r="L125" s="94"/>
    </row>
    <row r="126" spans="1:12" s="95" customFormat="1" x14ac:dyDescent="0.2">
      <c r="A126" s="75"/>
      <c r="B126" s="74"/>
      <c r="C126" s="75"/>
      <c r="D126" s="76"/>
      <c r="E126" s="181"/>
      <c r="F126" s="76"/>
      <c r="G126" s="105"/>
      <c r="I126" s="158"/>
      <c r="J126" s="93"/>
      <c r="K126" s="96"/>
      <c r="L126" s="94"/>
    </row>
    <row r="127" spans="1:12" x14ac:dyDescent="0.2">
      <c r="G127" s="105"/>
      <c r="I127" s="158"/>
      <c r="J127" s="93"/>
      <c r="K127" s="79"/>
      <c r="L127" s="80"/>
    </row>
    <row r="128" spans="1:12" x14ac:dyDescent="0.2">
      <c r="G128" s="105"/>
      <c r="I128" s="158"/>
      <c r="J128" s="93"/>
      <c r="K128" s="79"/>
      <c r="L128" s="97"/>
    </row>
    <row r="129" spans="1:12" s="95" customFormat="1" x14ac:dyDescent="0.2">
      <c r="A129" s="75"/>
      <c r="B129" s="74"/>
      <c r="C129" s="75"/>
      <c r="D129" s="76"/>
      <c r="E129" s="181"/>
      <c r="F129" s="76"/>
      <c r="G129" s="105"/>
      <c r="I129" s="158"/>
      <c r="J129" s="93"/>
      <c r="K129" s="96"/>
      <c r="L129" s="94"/>
    </row>
    <row r="130" spans="1:12" s="95" customFormat="1" x14ac:dyDescent="0.2">
      <c r="A130" s="75"/>
      <c r="B130" s="74"/>
      <c r="C130" s="75"/>
      <c r="D130" s="76"/>
      <c r="E130" s="181"/>
      <c r="F130" s="76"/>
      <c r="G130" s="105"/>
      <c r="I130" s="158"/>
      <c r="J130" s="93"/>
      <c r="K130" s="96"/>
      <c r="L130" s="94"/>
    </row>
    <row r="131" spans="1:12" s="95" customFormat="1" x14ac:dyDescent="0.2">
      <c r="A131" s="75"/>
      <c r="B131" s="74"/>
      <c r="C131" s="75"/>
      <c r="D131" s="76"/>
      <c r="E131" s="181"/>
      <c r="F131" s="76"/>
      <c r="G131" s="105"/>
      <c r="I131" s="158"/>
      <c r="J131" s="93"/>
      <c r="K131" s="96"/>
      <c r="L131" s="94"/>
    </row>
    <row r="132" spans="1:12" s="95" customFormat="1" x14ac:dyDescent="0.2">
      <c r="A132" s="75"/>
      <c r="B132" s="74"/>
      <c r="C132" s="75"/>
      <c r="D132" s="76"/>
      <c r="E132" s="181"/>
      <c r="F132" s="76"/>
      <c r="G132" s="105"/>
      <c r="I132" s="158"/>
      <c r="J132" s="93"/>
      <c r="K132" s="96"/>
      <c r="L132" s="94"/>
    </row>
    <row r="133" spans="1:12" s="95" customFormat="1" x14ac:dyDescent="0.2">
      <c r="A133" s="75"/>
      <c r="B133" s="74"/>
      <c r="C133" s="75"/>
      <c r="D133" s="76"/>
      <c r="E133" s="181"/>
      <c r="F133" s="76"/>
      <c r="G133" s="105"/>
      <c r="I133" s="158"/>
      <c r="J133" s="93"/>
      <c r="K133" s="96"/>
      <c r="L133" s="94"/>
    </row>
    <row r="134" spans="1:12" s="95" customFormat="1" x14ac:dyDescent="0.2">
      <c r="A134" s="75"/>
      <c r="B134" s="74"/>
      <c r="C134" s="75"/>
      <c r="D134" s="76"/>
      <c r="E134" s="181"/>
      <c r="F134" s="76"/>
      <c r="G134" s="105"/>
      <c r="I134" s="158"/>
      <c r="J134" s="93"/>
      <c r="K134" s="96"/>
      <c r="L134" s="94"/>
    </row>
    <row r="135" spans="1:12" x14ac:dyDescent="0.2">
      <c r="G135" s="105"/>
      <c r="I135" s="158"/>
      <c r="J135" s="93"/>
      <c r="K135" s="79"/>
      <c r="L135" s="80"/>
    </row>
    <row r="136" spans="1:12" x14ac:dyDescent="0.2">
      <c r="G136" s="105"/>
      <c r="I136" s="158"/>
      <c r="J136" s="93"/>
      <c r="K136" s="79"/>
      <c r="L136" s="80"/>
    </row>
    <row r="137" spans="1:12" x14ac:dyDescent="0.2">
      <c r="G137" s="105"/>
      <c r="I137" s="158"/>
      <c r="J137" s="93"/>
      <c r="K137" s="79"/>
      <c r="L137" s="80"/>
    </row>
    <row r="138" spans="1:12" x14ac:dyDescent="0.2">
      <c r="G138" s="105"/>
      <c r="I138" s="158"/>
      <c r="J138" s="93"/>
      <c r="K138" s="79"/>
      <c r="L138" s="80"/>
    </row>
    <row r="139" spans="1:12" x14ac:dyDescent="0.2">
      <c r="G139" s="105"/>
      <c r="I139" s="158"/>
      <c r="J139" s="93"/>
      <c r="K139" s="79"/>
      <c r="L139" s="80"/>
    </row>
    <row r="140" spans="1:12" x14ac:dyDescent="0.2">
      <c r="G140" s="105"/>
      <c r="I140" s="158"/>
      <c r="J140" s="93"/>
      <c r="K140" s="79"/>
      <c r="L140" s="80"/>
    </row>
    <row r="141" spans="1:12" x14ac:dyDescent="0.2">
      <c r="G141" s="105"/>
      <c r="I141" s="158"/>
      <c r="J141" s="93"/>
      <c r="K141" s="79"/>
      <c r="L141" s="80"/>
    </row>
    <row r="142" spans="1:12" x14ac:dyDescent="0.2">
      <c r="G142" s="105"/>
      <c r="I142" s="158"/>
      <c r="J142" s="93"/>
      <c r="K142" s="79"/>
      <c r="L142" s="97"/>
    </row>
    <row r="143" spans="1:12" s="95" customFormat="1" x14ac:dyDescent="0.2">
      <c r="A143" s="75"/>
      <c r="B143" s="74"/>
      <c r="C143" s="75"/>
      <c r="D143" s="76"/>
      <c r="E143" s="181"/>
      <c r="F143" s="76"/>
      <c r="G143" s="105"/>
      <c r="I143" s="158"/>
      <c r="J143" s="93"/>
      <c r="K143" s="96"/>
      <c r="L143" s="94"/>
    </row>
    <row r="144" spans="1:12" x14ac:dyDescent="0.2">
      <c r="G144" s="105"/>
      <c r="I144" s="158"/>
      <c r="J144" s="93"/>
      <c r="K144" s="79"/>
      <c r="L144" s="80"/>
    </row>
    <row r="145" spans="1:12" x14ac:dyDescent="0.2">
      <c r="G145" s="105"/>
      <c r="I145" s="158"/>
      <c r="J145" s="93"/>
      <c r="K145" s="79"/>
      <c r="L145" s="80"/>
    </row>
    <row r="146" spans="1:12" s="95" customFormat="1" x14ac:dyDescent="0.2">
      <c r="A146" s="75"/>
      <c r="B146" s="74"/>
      <c r="C146" s="75"/>
      <c r="D146" s="76"/>
      <c r="E146" s="181"/>
      <c r="F146" s="76"/>
      <c r="G146" s="105"/>
      <c r="I146" s="101"/>
      <c r="J146" s="96"/>
      <c r="K146" s="96"/>
      <c r="L146" s="102"/>
    </row>
    <row r="147" spans="1:12" x14ac:dyDescent="0.2">
      <c r="G147" s="105"/>
      <c r="I147" s="93"/>
      <c r="J147" s="79"/>
      <c r="K147" s="79"/>
      <c r="L147" s="97"/>
    </row>
    <row r="148" spans="1:12" x14ac:dyDescent="0.2">
      <c r="G148" s="105"/>
      <c r="I148" s="93"/>
      <c r="J148" s="79"/>
      <c r="K148" s="79"/>
      <c r="L148" s="97"/>
    </row>
    <row r="149" spans="1:12" x14ac:dyDescent="0.2">
      <c r="G149" s="105"/>
      <c r="I149" s="79"/>
      <c r="J149" s="79"/>
      <c r="K149" s="79"/>
      <c r="L149" s="80"/>
    </row>
    <row r="150" spans="1:12" ht="7.5" customHeight="1" x14ac:dyDescent="0.2">
      <c r="G150" s="105"/>
      <c r="I150" s="79"/>
      <c r="J150" s="79"/>
      <c r="K150" s="79"/>
      <c r="L150" s="80"/>
    </row>
    <row r="151" spans="1:12" x14ac:dyDescent="0.2">
      <c r="G151" s="105"/>
      <c r="I151" s="79"/>
      <c r="J151" s="79"/>
      <c r="K151" s="79"/>
      <c r="L151" s="80"/>
    </row>
    <row r="152" spans="1:12" x14ac:dyDescent="0.2">
      <c r="G152" s="105"/>
      <c r="I152" s="79"/>
      <c r="J152" s="79"/>
      <c r="K152" s="79"/>
      <c r="L152" s="80"/>
    </row>
    <row r="153" spans="1:12" x14ac:dyDescent="0.2">
      <c r="G153" s="105"/>
      <c r="I153" s="79"/>
      <c r="J153" s="79"/>
      <c r="K153" s="79"/>
      <c r="L153" s="80"/>
    </row>
    <row r="154" spans="1:12" x14ac:dyDescent="0.2">
      <c r="G154" s="105"/>
      <c r="I154" s="79"/>
      <c r="J154" s="79"/>
      <c r="K154" s="79"/>
      <c r="L154" s="80"/>
    </row>
    <row r="155" spans="1:12" x14ac:dyDescent="0.2">
      <c r="G155" s="105"/>
      <c r="I155" s="79"/>
      <c r="J155" s="79"/>
      <c r="K155" s="79"/>
      <c r="L155" s="80"/>
    </row>
    <row r="156" spans="1:12" x14ac:dyDescent="0.2">
      <c r="G156" s="105"/>
      <c r="I156" s="79"/>
      <c r="J156" s="79"/>
      <c r="K156" s="79"/>
      <c r="L156" s="80"/>
    </row>
    <row r="157" spans="1:12" x14ac:dyDescent="0.2">
      <c r="G157" s="105"/>
      <c r="I157" s="79"/>
      <c r="J157" s="79"/>
      <c r="K157" s="79"/>
      <c r="L157" s="80"/>
    </row>
    <row r="158" spans="1:12" x14ac:dyDescent="0.2">
      <c r="G158" s="105"/>
      <c r="I158" s="79"/>
      <c r="J158" s="79"/>
      <c r="K158" s="79"/>
      <c r="L158" s="80"/>
    </row>
    <row r="159" spans="1:12" x14ac:dyDescent="0.2">
      <c r="G159" s="105"/>
      <c r="I159" s="79"/>
      <c r="J159" s="79"/>
      <c r="K159" s="79"/>
      <c r="L159" s="80"/>
    </row>
    <row r="160" spans="1:12" x14ac:dyDescent="0.2">
      <c r="G160" s="105"/>
      <c r="I160" s="79"/>
      <c r="J160" s="79"/>
      <c r="K160" s="79"/>
      <c r="L160" s="80"/>
    </row>
    <row r="161" spans="7:12" x14ac:dyDescent="0.2">
      <c r="G161" s="105"/>
      <c r="I161" s="79"/>
      <c r="J161" s="79"/>
      <c r="K161" s="79"/>
      <c r="L161" s="80"/>
    </row>
    <row r="162" spans="7:12" x14ac:dyDescent="0.2">
      <c r="G162" s="105"/>
      <c r="I162" s="79"/>
      <c r="J162" s="79"/>
      <c r="K162" s="79"/>
      <c r="L162" s="80"/>
    </row>
    <row r="163" spans="7:12" x14ac:dyDescent="0.2">
      <c r="G163" s="105"/>
      <c r="I163" s="79"/>
      <c r="J163" s="79"/>
      <c r="K163" s="79"/>
      <c r="L163" s="80"/>
    </row>
    <row r="164" spans="7:12" x14ac:dyDescent="0.2">
      <c r="G164" s="105"/>
      <c r="I164" s="79"/>
      <c r="J164" s="79"/>
      <c r="K164" s="79"/>
      <c r="L164" s="80"/>
    </row>
    <row r="165" spans="7:12" x14ac:dyDescent="0.2">
      <c r="G165" s="105"/>
      <c r="I165" s="79"/>
      <c r="J165" s="79"/>
      <c r="K165" s="79"/>
      <c r="L165" s="80"/>
    </row>
    <row r="166" spans="7:12" x14ac:dyDescent="0.2">
      <c r="G166" s="105"/>
      <c r="I166" s="79"/>
      <c r="J166" s="79"/>
      <c r="K166" s="79"/>
      <c r="L166" s="80"/>
    </row>
    <row r="167" spans="7:12" x14ac:dyDescent="0.2">
      <c r="G167" s="105"/>
      <c r="I167" s="79"/>
      <c r="J167" s="79"/>
      <c r="K167" s="79"/>
      <c r="L167" s="80"/>
    </row>
    <row r="168" spans="7:12" x14ac:dyDescent="0.2">
      <c r="G168" s="105"/>
      <c r="I168" s="79"/>
      <c r="J168" s="79"/>
      <c r="K168" s="79"/>
      <c r="L168" s="80"/>
    </row>
    <row r="169" spans="7:12" x14ac:dyDescent="0.2">
      <c r="I169" s="79"/>
      <c r="J169" s="79"/>
      <c r="K169" s="79"/>
      <c r="L169" s="80"/>
    </row>
    <row r="170" spans="7:12" x14ac:dyDescent="0.2">
      <c r="I170" s="79"/>
      <c r="J170" s="79"/>
      <c r="K170" s="79"/>
      <c r="L170" s="80"/>
    </row>
    <row r="171" spans="7:12" x14ac:dyDescent="0.2">
      <c r="I171" s="79"/>
      <c r="J171" s="79"/>
      <c r="K171" s="79"/>
      <c r="L171" s="80"/>
    </row>
    <row r="172" spans="7:12" x14ac:dyDescent="0.2">
      <c r="I172" s="79"/>
      <c r="J172" s="79"/>
      <c r="K172" s="79"/>
      <c r="L172" s="80"/>
    </row>
    <row r="173" spans="7:12" x14ac:dyDescent="0.2">
      <c r="I173" s="79"/>
      <c r="J173" s="79"/>
      <c r="K173" s="79"/>
      <c r="L173" s="80"/>
    </row>
    <row r="174" spans="7:12" x14ac:dyDescent="0.2">
      <c r="I174" s="79"/>
      <c r="J174" s="79"/>
      <c r="K174" s="79"/>
      <c r="L174" s="80"/>
    </row>
    <row r="175" spans="7:12" x14ac:dyDescent="0.2">
      <c r="I175" s="79"/>
      <c r="J175" s="79"/>
      <c r="K175" s="79"/>
      <c r="L175" s="80"/>
    </row>
    <row r="176" spans="7:12" x14ac:dyDescent="0.2">
      <c r="I176" s="79"/>
      <c r="J176" s="79"/>
      <c r="K176" s="79"/>
      <c r="L176" s="80"/>
    </row>
    <row r="177" spans="9:12" x14ac:dyDescent="0.2">
      <c r="I177" s="79"/>
      <c r="J177" s="79"/>
      <c r="K177" s="79"/>
      <c r="L177" s="80"/>
    </row>
    <row r="178" spans="9:12" x14ac:dyDescent="0.2">
      <c r="I178" s="79"/>
      <c r="J178" s="79"/>
      <c r="K178" s="79"/>
      <c r="L178" s="80"/>
    </row>
    <row r="179" spans="9:12" x14ac:dyDescent="0.2">
      <c r="I179" s="79"/>
      <c r="J179" s="79"/>
      <c r="K179" s="79"/>
      <c r="L179" s="80"/>
    </row>
    <row r="180" spans="9:12" x14ac:dyDescent="0.2">
      <c r="I180" s="79"/>
      <c r="J180" s="79"/>
      <c r="K180" s="79"/>
      <c r="L180" s="80"/>
    </row>
    <row r="181" spans="9:12" x14ac:dyDescent="0.2">
      <c r="I181" s="79"/>
      <c r="J181" s="79"/>
      <c r="K181" s="79"/>
      <c r="L181" s="80"/>
    </row>
    <row r="182" spans="9:12" x14ac:dyDescent="0.2">
      <c r="I182" s="79"/>
      <c r="J182" s="79"/>
      <c r="K182" s="79"/>
      <c r="L182" s="80"/>
    </row>
    <row r="183" spans="9:12" x14ac:dyDescent="0.2">
      <c r="I183" s="79"/>
      <c r="J183" s="79"/>
      <c r="K183" s="79"/>
      <c r="L183" s="80"/>
    </row>
    <row r="184" spans="9:12" x14ac:dyDescent="0.2">
      <c r="I184" s="79"/>
      <c r="J184" s="79"/>
      <c r="K184" s="79"/>
      <c r="L184" s="80"/>
    </row>
    <row r="185" spans="9:12" x14ac:dyDescent="0.2">
      <c r="I185" s="79"/>
      <c r="J185" s="79"/>
      <c r="K185" s="79"/>
      <c r="L185" s="80"/>
    </row>
    <row r="186" spans="9:12" x14ac:dyDescent="0.2">
      <c r="I186" s="79"/>
      <c r="J186" s="79"/>
      <c r="K186" s="79"/>
      <c r="L186" s="80"/>
    </row>
    <row r="187" spans="9:12" x14ac:dyDescent="0.2">
      <c r="I187" s="79"/>
      <c r="J187" s="79"/>
      <c r="K187" s="79"/>
      <c r="L187" s="80"/>
    </row>
    <row r="188" spans="9:12" x14ac:dyDescent="0.2">
      <c r="I188" s="79"/>
      <c r="J188" s="79"/>
      <c r="K188" s="79"/>
      <c r="L188" s="80"/>
    </row>
    <row r="189" spans="9:12" x14ac:dyDescent="0.2">
      <c r="I189" s="79"/>
      <c r="J189" s="79"/>
      <c r="K189" s="79"/>
      <c r="L189" s="80"/>
    </row>
    <row r="190" spans="9:12" x14ac:dyDescent="0.2">
      <c r="I190" s="79"/>
      <c r="J190" s="79"/>
      <c r="K190" s="79"/>
      <c r="L190" s="80"/>
    </row>
    <row r="191" spans="9:12" x14ac:dyDescent="0.2">
      <c r="I191" s="79"/>
      <c r="J191" s="79"/>
      <c r="K191" s="79"/>
      <c r="L191" s="80"/>
    </row>
    <row r="192" spans="9:12" x14ac:dyDescent="0.2">
      <c r="I192" s="79"/>
      <c r="J192" s="79"/>
      <c r="K192" s="79"/>
      <c r="L192" s="80"/>
    </row>
    <row r="193" spans="9:12" x14ac:dyDescent="0.2">
      <c r="I193" s="79"/>
      <c r="J193" s="79"/>
      <c r="K193" s="79"/>
      <c r="L193" s="80"/>
    </row>
    <row r="194" spans="9:12" x14ac:dyDescent="0.2">
      <c r="I194" s="79"/>
      <c r="J194" s="79"/>
      <c r="K194" s="79"/>
      <c r="L194" s="80"/>
    </row>
    <row r="195" spans="9:12" x14ac:dyDescent="0.2">
      <c r="I195" s="79"/>
      <c r="J195" s="79"/>
      <c r="K195" s="79"/>
      <c r="L195" s="80"/>
    </row>
    <row r="196" spans="9:12" x14ac:dyDescent="0.2">
      <c r="I196" s="79"/>
      <c r="J196" s="79"/>
      <c r="K196" s="79"/>
      <c r="L196" s="80"/>
    </row>
    <row r="197" spans="9:12" x14ac:dyDescent="0.2">
      <c r="I197" s="79"/>
      <c r="J197" s="79"/>
      <c r="K197" s="79"/>
      <c r="L197" s="80"/>
    </row>
    <row r="198" spans="9:12" x14ac:dyDescent="0.2">
      <c r="I198" s="79"/>
      <c r="J198" s="79"/>
      <c r="K198" s="79"/>
      <c r="L198" s="80"/>
    </row>
    <row r="199" spans="9:12" x14ac:dyDescent="0.2">
      <c r="I199" s="79"/>
      <c r="J199" s="79"/>
      <c r="K199" s="79"/>
      <c r="L199" s="80"/>
    </row>
    <row r="200" spans="9:12" x14ac:dyDescent="0.2">
      <c r="I200" s="79"/>
      <c r="J200" s="79"/>
      <c r="K200" s="79"/>
      <c r="L200" s="80"/>
    </row>
    <row r="201" spans="9:12" x14ac:dyDescent="0.2">
      <c r="I201" s="79"/>
      <c r="J201" s="79"/>
      <c r="K201" s="79"/>
      <c r="L201" s="80"/>
    </row>
    <row r="202" spans="9:12" x14ac:dyDescent="0.2">
      <c r="I202" s="79"/>
      <c r="J202" s="79"/>
      <c r="K202" s="79"/>
      <c r="L202" s="80"/>
    </row>
    <row r="203" spans="9:12" x14ac:dyDescent="0.2">
      <c r="I203" s="79"/>
      <c r="J203" s="79"/>
      <c r="K203" s="79"/>
      <c r="L203" s="80"/>
    </row>
    <row r="204" spans="9:12" x14ac:dyDescent="0.2">
      <c r="I204" s="79"/>
      <c r="J204" s="79"/>
      <c r="K204" s="79"/>
      <c r="L204" s="80"/>
    </row>
    <row r="205" spans="9:12" x14ac:dyDescent="0.2">
      <c r="I205" s="79"/>
      <c r="J205" s="79"/>
      <c r="K205" s="79"/>
      <c r="L205" s="80"/>
    </row>
    <row r="206" spans="9:12" x14ac:dyDescent="0.2">
      <c r="I206" s="79"/>
      <c r="J206" s="79"/>
      <c r="K206" s="79"/>
      <c r="L206" s="80"/>
    </row>
    <row r="207" spans="9:12" x14ac:dyDescent="0.2">
      <c r="I207" s="79"/>
      <c r="J207" s="79"/>
      <c r="K207" s="79"/>
      <c r="L207" s="80"/>
    </row>
    <row r="208" spans="9:12" x14ac:dyDescent="0.2">
      <c r="I208" s="79"/>
      <c r="J208" s="79"/>
      <c r="K208" s="79"/>
      <c r="L208" s="80"/>
    </row>
    <row r="209" spans="9:12" x14ac:dyDescent="0.2">
      <c r="I209" s="79"/>
      <c r="J209" s="79"/>
      <c r="K209" s="79"/>
      <c r="L209" s="80"/>
    </row>
    <row r="210" spans="9:12" x14ac:dyDescent="0.2">
      <c r="I210" s="79"/>
      <c r="J210" s="79"/>
      <c r="K210" s="79"/>
      <c r="L210" s="80"/>
    </row>
    <row r="211" spans="9:12" x14ac:dyDescent="0.2">
      <c r="I211" s="79"/>
      <c r="J211" s="79"/>
      <c r="K211" s="79"/>
      <c r="L211" s="80"/>
    </row>
    <row r="212" spans="9:12" x14ac:dyDescent="0.2">
      <c r="I212" s="79"/>
      <c r="J212" s="79"/>
      <c r="K212" s="79"/>
      <c r="L212" s="80"/>
    </row>
    <row r="213" spans="9:12" x14ac:dyDescent="0.2">
      <c r="I213" s="79"/>
      <c r="J213" s="79"/>
      <c r="K213" s="79"/>
      <c r="L213" s="80"/>
    </row>
    <row r="214" spans="9:12" x14ac:dyDescent="0.2">
      <c r="I214" s="79"/>
      <c r="J214" s="79"/>
      <c r="K214" s="79"/>
      <c r="L214" s="80"/>
    </row>
    <row r="215" spans="9:12" x14ac:dyDescent="0.2">
      <c r="I215" s="79"/>
      <c r="J215" s="79"/>
      <c r="K215" s="79"/>
      <c r="L215" s="80"/>
    </row>
    <row r="216" spans="9:12" x14ac:dyDescent="0.2">
      <c r="I216" s="79"/>
      <c r="J216" s="79"/>
      <c r="K216" s="79"/>
      <c r="L216" s="80"/>
    </row>
    <row r="217" spans="9:12" x14ac:dyDescent="0.2">
      <c r="I217" s="79"/>
      <c r="J217" s="79"/>
      <c r="K217" s="79"/>
      <c r="L217" s="80"/>
    </row>
    <row r="218" spans="9:12" x14ac:dyDescent="0.2">
      <c r="I218" s="79"/>
      <c r="J218" s="79"/>
      <c r="K218" s="79"/>
      <c r="L218" s="80"/>
    </row>
    <row r="219" spans="9:12" x14ac:dyDescent="0.2">
      <c r="I219" s="79"/>
      <c r="J219" s="79"/>
      <c r="K219" s="79"/>
      <c r="L219" s="80"/>
    </row>
    <row r="220" spans="9:12" x14ac:dyDescent="0.2">
      <c r="I220" s="79"/>
      <c r="J220" s="79"/>
      <c r="K220" s="79"/>
      <c r="L220" s="80"/>
    </row>
    <row r="221" spans="9:12" x14ac:dyDescent="0.2">
      <c r="I221" s="79"/>
      <c r="J221" s="79"/>
      <c r="K221" s="79"/>
      <c r="L221" s="80"/>
    </row>
    <row r="222" spans="9:12" x14ac:dyDescent="0.2">
      <c r="I222" s="79"/>
      <c r="J222" s="79"/>
      <c r="K222" s="79"/>
      <c r="L222" s="80"/>
    </row>
    <row r="223" spans="9:12" x14ac:dyDescent="0.2">
      <c r="I223" s="79"/>
      <c r="J223" s="79"/>
      <c r="K223" s="79"/>
      <c r="L223" s="80"/>
    </row>
    <row r="224" spans="9:12" x14ac:dyDescent="0.2">
      <c r="I224" s="79"/>
      <c r="J224" s="79"/>
      <c r="K224" s="79"/>
      <c r="L224" s="80"/>
    </row>
    <row r="225" spans="9:12" x14ac:dyDescent="0.2">
      <c r="I225" s="79"/>
      <c r="J225" s="79"/>
      <c r="K225" s="79"/>
      <c r="L225" s="80"/>
    </row>
    <row r="226" spans="9:12" x14ac:dyDescent="0.2">
      <c r="I226" s="79"/>
      <c r="J226" s="79"/>
      <c r="K226" s="79"/>
      <c r="L226" s="80"/>
    </row>
    <row r="227" spans="9:12" x14ac:dyDescent="0.2">
      <c r="I227" s="79"/>
      <c r="J227" s="79"/>
      <c r="K227" s="79"/>
      <c r="L227" s="80"/>
    </row>
    <row r="228" spans="9:12" x14ac:dyDescent="0.2">
      <c r="I228" s="79"/>
      <c r="J228" s="79"/>
      <c r="K228" s="79"/>
      <c r="L228" s="80"/>
    </row>
    <row r="229" spans="9:12" x14ac:dyDescent="0.2">
      <c r="I229" s="79"/>
      <c r="J229" s="79"/>
      <c r="K229" s="79"/>
      <c r="L229" s="80"/>
    </row>
    <row r="230" spans="9:12" x14ac:dyDescent="0.2">
      <c r="I230" s="79"/>
      <c r="J230" s="79"/>
      <c r="K230" s="79"/>
      <c r="L230" s="80"/>
    </row>
    <row r="231" spans="9:12" x14ac:dyDescent="0.2">
      <c r="I231" s="79"/>
      <c r="J231" s="79"/>
      <c r="K231" s="79"/>
      <c r="L231" s="80"/>
    </row>
    <row r="232" spans="9:12" x14ac:dyDescent="0.2">
      <c r="I232" s="79"/>
      <c r="J232" s="79"/>
      <c r="K232" s="79"/>
      <c r="L232" s="80"/>
    </row>
    <row r="233" spans="9:12" x14ac:dyDescent="0.2">
      <c r="I233" s="79"/>
      <c r="J233" s="79"/>
      <c r="K233" s="79"/>
      <c r="L233" s="80"/>
    </row>
    <row r="234" spans="9:12" x14ac:dyDescent="0.2">
      <c r="I234" s="79"/>
      <c r="J234" s="79"/>
      <c r="K234" s="79"/>
      <c r="L234" s="80"/>
    </row>
    <row r="235" spans="9:12" x14ac:dyDescent="0.2">
      <c r="I235" s="79"/>
      <c r="J235" s="79"/>
      <c r="K235" s="79"/>
      <c r="L235" s="80"/>
    </row>
    <row r="236" spans="9:12" x14ac:dyDescent="0.2">
      <c r="I236" s="79"/>
      <c r="J236" s="79"/>
      <c r="K236" s="79"/>
      <c r="L236" s="80"/>
    </row>
    <row r="237" spans="9:12" x14ac:dyDescent="0.2">
      <c r="I237" s="79"/>
      <c r="J237" s="79"/>
      <c r="K237" s="79"/>
      <c r="L237" s="80"/>
    </row>
    <row r="238" spans="9:12" x14ac:dyDescent="0.2">
      <c r="I238" s="79"/>
      <c r="J238" s="79"/>
      <c r="K238" s="79"/>
      <c r="L238" s="80"/>
    </row>
    <row r="239" spans="9:12" x14ac:dyDescent="0.2">
      <c r="I239" s="79"/>
      <c r="J239" s="79"/>
      <c r="K239" s="79"/>
      <c r="L239" s="80"/>
    </row>
    <row r="240" spans="9:12" x14ac:dyDescent="0.2">
      <c r="I240" s="79"/>
      <c r="J240" s="79"/>
      <c r="K240" s="79"/>
      <c r="L240" s="80"/>
    </row>
    <row r="241" spans="9:12" x14ac:dyDescent="0.2">
      <c r="I241" s="79"/>
      <c r="J241" s="79"/>
      <c r="K241" s="79"/>
      <c r="L241" s="80"/>
    </row>
    <row r="242" spans="9:12" x14ac:dyDescent="0.2">
      <c r="I242" s="79"/>
      <c r="J242" s="79"/>
      <c r="K242" s="79"/>
      <c r="L242" s="80"/>
    </row>
    <row r="243" spans="9:12" x14ac:dyDescent="0.2">
      <c r="I243" s="79"/>
      <c r="J243" s="79"/>
      <c r="K243" s="79"/>
      <c r="L243" s="80"/>
    </row>
    <row r="244" spans="9:12" x14ac:dyDescent="0.2">
      <c r="I244" s="79"/>
      <c r="J244" s="79"/>
      <c r="K244" s="79"/>
      <c r="L244" s="80"/>
    </row>
    <row r="245" spans="9:12" x14ac:dyDescent="0.2">
      <c r="I245" s="79"/>
      <c r="J245" s="79"/>
      <c r="K245" s="79"/>
      <c r="L245" s="80"/>
    </row>
    <row r="246" spans="9:12" x14ac:dyDescent="0.2">
      <c r="I246" s="79"/>
      <c r="J246" s="79"/>
      <c r="K246" s="79"/>
      <c r="L246" s="80"/>
    </row>
    <row r="247" spans="9:12" x14ac:dyDescent="0.2">
      <c r="I247" s="79"/>
      <c r="J247" s="79"/>
      <c r="K247" s="79"/>
      <c r="L247" s="80"/>
    </row>
    <row r="248" spans="9:12" x14ac:dyDescent="0.2">
      <c r="I248" s="79"/>
      <c r="J248" s="79"/>
      <c r="K248" s="79"/>
      <c r="L248" s="80"/>
    </row>
    <row r="249" spans="9:12" x14ac:dyDescent="0.2">
      <c r="I249" s="79"/>
      <c r="J249" s="79"/>
      <c r="K249" s="79"/>
      <c r="L249" s="80"/>
    </row>
    <row r="250" spans="9:12" x14ac:dyDescent="0.2">
      <c r="I250" s="79"/>
      <c r="J250" s="79"/>
      <c r="K250" s="79"/>
      <c r="L250" s="80"/>
    </row>
    <row r="251" spans="9:12" x14ac:dyDescent="0.2">
      <c r="I251" s="79"/>
      <c r="J251" s="79"/>
      <c r="K251" s="79"/>
      <c r="L251" s="80"/>
    </row>
    <row r="252" spans="9:12" x14ac:dyDescent="0.2">
      <c r="I252" s="79"/>
      <c r="J252" s="79"/>
      <c r="K252" s="79"/>
      <c r="L252" s="80"/>
    </row>
    <row r="253" spans="9:12" x14ac:dyDescent="0.2">
      <c r="I253" s="79"/>
      <c r="J253" s="79"/>
      <c r="K253" s="79"/>
      <c r="L253" s="80"/>
    </row>
    <row r="254" spans="9:12" x14ac:dyDescent="0.2">
      <c r="I254" s="79"/>
      <c r="J254" s="79"/>
      <c r="K254" s="79"/>
      <c r="L254" s="80"/>
    </row>
    <row r="255" spans="9:12" x14ac:dyDescent="0.2">
      <c r="I255" s="79"/>
      <c r="J255" s="79"/>
      <c r="K255" s="79"/>
      <c r="L255" s="80"/>
    </row>
    <row r="256" spans="9:12" x14ac:dyDescent="0.2">
      <c r="I256" s="79"/>
      <c r="J256" s="79"/>
      <c r="K256" s="79"/>
      <c r="L256" s="80"/>
    </row>
    <row r="257" spans="9:12" x14ac:dyDescent="0.2">
      <c r="I257" s="79"/>
      <c r="J257" s="79"/>
      <c r="K257" s="79"/>
      <c r="L257" s="80"/>
    </row>
    <row r="258" spans="9:12" x14ac:dyDescent="0.2">
      <c r="I258" s="79"/>
      <c r="J258" s="79"/>
      <c r="K258" s="79"/>
      <c r="L258" s="80"/>
    </row>
    <row r="259" spans="9:12" x14ac:dyDescent="0.2">
      <c r="I259" s="79"/>
      <c r="J259" s="79"/>
      <c r="K259" s="79"/>
      <c r="L259" s="80"/>
    </row>
    <row r="260" spans="9:12" x14ac:dyDescent="0.2">
      <c r="I260" s="79"/>
      <c r="J260" s="79"/>
      <c r="K260" s="79"/>
      <c r="L260" s="80"/>
    </row>
    <row r="261" spans="9:12" x14ac:dyDescent="0.2">
      <c r="I261" s="79"/>
      <c r="J261" s="79"/>
      <c r="K261" s="79"/>
      <c r="L261" s="80"/>
    </row>
    <row r="262" spans="9:12" x14ac:dyDescent="0.2">
      <c r="I262" s="79"/>
      <c r="J262" s="79"/>
      <c r="K262" s="79"/>
      <c r="L262" s="80"/>
    </row>
    <row r="263" spans="9:12" x14ac:dyDescent="0.2">
      <c r="I263" s="79"/>
      <c r="J263" s="79"/>
      <c r="K263" s="79"/>
      <c r="L263" s="80"/>
    </row>
    <row r="264" spans="9:12" x14ac:dyDescent="0.2">
      <c r="I264" s="79"/>
      <c r="J264" s="79"/>
      <c r="K264" s="79"/>
      <c r="L264" s="80"/>
    </row>
    <row r="265" spans="9:12" x14ac:dyDescent="0.2">
      <c r="I265" s="79"/>
      <c r="J265" s="79"/>
      <c r="K265" s="79"/>
      <c r="L265" s="80"/>
    </row>
    <row r="266" spans="9:12" x14ac:dyDescent="0.2">
      <c r="I266" s="79"/>
      <c r="J266" s="79"/>
      <c r="K266" s="79"/>
      <c r="L266" s="80"/>
    </row>
    <row r="267" spans="9:12" x14ac:dyDescent="0.2">
      <c r="I267" s="79"/>
      <c r="J267" s="79"/>
      <c r="K267" s="79"/>
      <c r="L267" s="80"/>
    </row>
    <row r="268" spans="9:12" x14ac:dyDescent="0.2">
      <c r="I268" s="79"/>
      <c r="J268" s="79"/>
      <c r="K268" s="79"/>
      <c r="L268" s="80"/>
    </row>
    <row r="269" spans="9:12" x14ac:dyDescent="0.2">
      <c r="I269" s="79"/>
      <c r="J269" s="79"/>
      <c r="K269" s="79"/>
      <c r="L269" s="80"/>
    </row>
    <row r="270" spans="9:12" x14ac:dyDescent="0.2">
      <c r="I270" s="79"/>
      <c r="J270" s="79"/>
      <c r="K270" s="79"/>
      <c r="L270" s="80"/>
    </row>
    <row r="271" spans="9:12" x14ac:dyDescent="0.2">
      <c r="I271" s="79"/>
      <c r="J271" s="79"/>
      <c r="K271" s="79"/>
      <c r="L271" s="80"/>
    </row>
    <row r="272" spans="9:12" x14ac:dyDescent="0.2">
      <c r="I272" s="79"/>
      <c r="J272" s="79"/>
      <c r="K272" s="79"/>
      <c r="L272" s="80"/>
    </row>
    <row r="273" spans="9:12" x14ac:dyDescent="0.2">
      <c r="I273" s="79"/>
      <c r="J273" s="79"/>
      <c r="K273" s="79"/>
      <c r="L273" s="80"/>
    </row>
    <row r="274" spans="9:12" x14ac:dyDescent="0.2">
      <c r="I274" s="79"/>
      <c r="J274" s="79"/>
      <c r="K274" s="79"/>
      <c r="L274" s="80"/>
    </row>
    <row r="275" spans="9:12" x14ac:dyDescent="0.2">
      <c r="I275" s="79"/>
      <c r="J275" s="79"/>
      <c r="K275" s="79"/>
      <c r="L275" s="80"/>
    </row>
    <row r="276" spans="9:12" x14ac:dyDescent="0.2">
      <c r="I276" s="79"/>
      <c r="J276" s="79"/>
      <c r="K276" s="79"/>
      <c r="L276" s="80"/>
    </row>
    <row r="277" spans="9:12" x14ac:dyDescent="0.2">
      <c r="I277" s="79"/>
      <c r="J277" s="79"/>
      <c r="K277" s="79"/>
      <c r="L277" s="80"/>
    </row>
  </sheetData>
  <mergeCells count="6">
    <mergeCell ref="L8:L9"/>
    <mergeCell ref="A4:G4"/>
    <mergeCell ref="A8:A9"/>
    <mergeCell ref="B8:B9"/>
    <mergeCell ref="C8:C9"/>
    <mergeCell ref="D8:D9"/>
  </mergeCells>
  <phoneticPr fontId="0" type="noConversion"/>
  <pageMargins left="0.6692913385826772" right="0" top="2.3622047244094491" bottom="0.35433070866141736" header="0.6692913385826772" footer="0.15748031496062992"/>
  <pageSetup paperSize="9" scale="63" orientation="portrait" horizontalDpi="300" verticalDpi="300" r:id="rId1"/>
  <headerFooter alignWithMargins="0">
    <oddFooter>Página &amp;P de &amp;N</oddFooter>
  </headerFooter>
  <rowBreaks count="1" manualBreakCount="1">
    <brk id="6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N53"/>
  <sheetViews>
    <sheetView showGridLines="0" view="pageBreakPreview" zoomScale="115" zoomScaleNormal="100" zoomScaleSheetLayoutView="115" workbookViewId="0">
      <selection activeCell="H22" sqref="H22"/>
    </sheetView>
  </sheetViews>
  <sheetFormatPr defaultRowHeight="12.75" x14ac:dyDescent="0.2"/>
  <cols>
    <col min="1" max="1" width="6.5703125" style="10" customWidth="1"/>
    <col min="2" max="2" width="36.140625" style="8" customWidth="1"/>
    <col min="3" max="3" width="19.140625" style="8" bestFit="1" customWidth="1"/>
    <col min="4" max="4" width="7.28515625" style="8" bestFit="1" customWidth="1"/>
    <col min="5" max="5" width="9.140625" style="8" bestFit="1" customWidth="1"/>
    <col min="6" max="6" width="4.85546875" style="34" customWidth="1"/>
    <col min="7" max="7" width="10" style="8" bestFit="1" customWidth="1"/>
    <col min="8" max="8" width="4.85546875" style="34" bestFit="1" customWidth="1"/>
    <col min="9" max="9" width="9.85546875" style="8" bestFit="1" customWidth="1"/>
    <col min="10" max="10" width="6.28515625" style="8" customWidth="1"/>
    <col min="11" max="16384" width="9.140625" style="8"/>
  </cols>
  <sheetData>
    <row r="1" spans="1:14" ht="15.75" customHeight="1" x14ac:dyDescent="0.3">
      <c r="A1" s="20" t="str">
        <f>ORCA!A1</f>
        <v>PREFEITURA MUNICIPAL DE TIMBÓ</v>
      </c>
      <c r="B1" s="19"/>
      <c r="C1" s="9"/>
      <c r="D1" s="1"/>
      <c r="E1" s="1"/>
      <c r="F1" s="35"/>
    </row>
    <row r="2" spans="1:14" x14ac:dyDescent="0.2">
      <c r="A2" s="20" t="str">
        <f>ORCA!A2</f>
        <v>SECRETARIA DE PLANEJAMENTO, TRÂNSITO E MEIO AMBIENTE</v>
      </c>
      <c r="B2" s="19"/>
      <c r="C2" s="1"/>
      <c r="D2" s="1"/>
      <c r="E2" s="1"/>
      <c r="F2" s="35"/>
      <c r="G2" s="2" t="s">
        <v>29</v>
      </c>
      <c r="H2" s="35"/>
    </row>
    <row r="3" spans="1:14" x14ac:dyDescent="0.2">
      <c r="A3" s="235" t="s">
        <v>30</v>
      </c>
      <c r="B3" s="236"/>
      <c r="C3" s="236"/>
      <c r="D3" s="236"/>
      <c r="E3" s="236"/>
      <c r="F3" s="236"/>
      <c r="G3" s="236"/>
      <c r="H3" s="236"/>
      <c r="I3" s="236"/>
      <c r="J3" s="237"/>
    </row>
    <row r="4" spans="1:14" x14ac:dyDescent="0.2">
      <c r="A4" s="40" t="str">
        <f>ORCA!A5</f>
        <v xml:space="preserve">PROJETO : </v>
      </c>
      <c r="B4" s="50" t="str">
        <f>ORCA!B5</f>
        <v>PAVIMENTAÇÃO PASSEIO E REFORMA DE MURO</v>
      </c>
      <c r="C4" s="42"/>
      <c r="D4" s="42"/>
      <c r="E4" s="41"/>
      <c r="F4" s="57"/>
      <c r="G4" s="43"/>
      <c r="H4" s="56" t="str">
        <f>ORCA!A7</f>
        <v>ÁREA TOTAL = 145,95m²</v>
      </c>
      <c r="I4" s="44"/>
      <c r="J4" s="45"/>
    </row>
    <row r="5" spans="1:14" x14ac:dyDescent="0.2">
      <c r="A5" s="66" t="str">
        <f>ORCA!A6</f>
        <v>LOCAL: :</v>
      </c>
      <c r="B5" s="67" t="str">
        <f>ORCA!B6</f>
        <v>RUA ITAPEMA - BAIRRO QUINTINO - TIMBÓ/SC</v>
      </c>
      <c r="C5" s="47"/>
      <c r="D5" s="68"/>
      <c r="E5" s="69"/>
      <c r="F5" s="48"/>
      <c r="G5" s="70"/>
      <c r="H5" s="71"/>
      <c r="I5" s="46"/>
      <c r="J5" s="49"/>
    </row>
    <row r="6" spans="1:14" s="14" customFormat="1" x14ac:dyDescent="0.2">
      <c r="A6" s="240" t="s">
        <v>0</v>
      </c>
      <c r="B6" s="242" t="s">
        <v>31</v>
      </c>
      <c r="C6" s="64" t="s">
        <v>41</v>
      </c>
      <c r="D6" s="244" t="s">
        <v>35</v>
      </c>
      <c r="E6" s="238" t="s">
        <v>55</v>
      </c>
      <c r="F6" s="239"/>
      <c r="G6" s="238" t="s">
        <v>56</v>
      </c>
      <c r="H6" s="239"/>
      <c r="I6" s="65" t="s">
        <v>41</v>
      </c>
      <c r="J6" s="64" t="s">
        <v>35</v>
      </c>
    </row>
    <row r="7" spans="1:14" s="14" customFormat="1" ht="13.5" thickBot="1" x14ac:dyDescent="0.25">
      <c r="A7" s="241"/>
      <c r="B7" s="243"/>
      <c r="C7" s="15" t="s">
        <v>13</v>
      </c>
      <c r="D7" s="245"/>
      <c r="E7" s="21" t="s">
        <v>32</v>
      </c>
      <c r="F7" s="29" t="s">
        <v>35</v>
      </c>
      <c r="G7" s="21" t="s">
        <v>33</v>
      </c>
      <c r="H7" s="29" t="s">
        <v>35</v>
      </c>
      <c r="I7" s="22" t="s">
        <v>13</v>
      </c>
      <c r="J7" s="15" t="s">
        <v>13</v>
      </c>
    </row>
    <row r="8" spans="1:14" s="106" customFormat="1" ht="13.5" thickTop="1" x14ac:dyDescent="0.2">
      <c r="A8" s="107">
        <v>1</v>
      </c>
      <c r="B8" s="108" t="str">
        <f>ORCA!B10</f>
        <v>SERVIÇOS INICIAIS</v>
      </c>
      <c r="C8" s="11">
        <f>ORCA!G15</f>
        <v>9809.06</v>
      </c>
      <c r="D8" s="12">
        <f>SUM(C8*100%/$C$23)</f>
        <v>0.24912720927929055</v>
      </c>
      <c r="E8" s="24">
        <f>SUM($C$8*F8)</f>
        <v>9809.06</v>
      </c>
      <c r="F8" s="30">
        <v>1</v>
      </c>
      <c r="G8" s="24">
        <f>SUM($C$8*H8)</f>
        <v>0</v>
      </c>
      <c r="H8" s="30"/>
      <c r="I8" s="37">
        <f>SUM(E8+G8)</f>
        <v>9809.06</v>
      </c>
      <c r="J8" s="38">
        <f>SUM(F8+H8)</f>
        <v>1</v>
      </c>
      <c r="K8" s="8"/>
      <c r="L8" s="8"/>
      <c r="M8" s="8"/>
      <c r="N8" s="8"/>
    </row>
    <row r="9" spans="1:14" x14ac:dyDescent="0.2">
      <c r="A9" s="58">
        <v>2</v>
      </c>
      <c r="B9" s="11" t="str">
        <f>ORCA!B16</f>
        <v>DEMOLIÇÕES E REVISÃO</v>
      </c>
      <c r="C9" s="11">
        <f>ORCA!G18</f>
        <v>176.98</v>
      </c>
      <c r="D9" s="12">
        <f t="shared" ref="D9:D21" si="0">SUM(C9*100%/$C$23)</f>
        <v>4.4948785610699534E-3</v>
      </c>
      <c r="E9" s="24">
        <f>SUM($C$9*F9)</f>
        <v>176.98</v>
      </c>
      <c r="F9" s="30">
        <v>1</v>
      </c>
      <c r="G9" s="24">
        <f>SUM($C$9*H9)</f>
        <v>0</v>
      </c>
      <c r="H9" s="30"/>
      <c r="I9" s="37">
        <f t="shared" ref="I9:I21" si="1">SUM(E9+G9)</f>
        <v>176.98</v>
      </c>
      <c r="J9" s="38">
        <f t="shared" ref="J9:J21" si="2">SUM(F9+H9)</f>
        <v>1</v>
      </c>
    </row>
    <row r="10" spans="1:14" x14ac:dyDescent="0.2">
      <c r="A10" s="58">
        <v>3</v>
      </c>
      <c r="B10" s="11" t="str">
        <f>ORCA!B19</f>
        <v>MOVIMENTAÇÃO DE TERRA</v>
      </c>
      <c r="C10" s="11">
        <f>ORCA!G23</f>
        <v>1879.6499999999999</v>
      </c>
      <c r="D10" s="12">
        <f t="shared" si="0"/>
        <v>4.773871899262707E-2</v>
      </c>
      <c r="E10" s="24">
        <f>SUM($C$10*F10)</f>
        <v>1879.6499999999999</v>
      </c>
      <c r="F10" s="30">
        <v>1</v>
      </c>
      <c r="G10" s="24">
        <f>SUM($C$10*H10)</f>
        <v>0</v>
      </c>
      <c r="H10" s="30"/>
      <c r="I10" s="37">
        <f t="shared" si="1"/>
        <v>1879.6499999999999</v>
      </c>
      <c r="J10" s="38">
        <f t="shared" si="2"/>
        <v>1</v>
      </c>
    </row>
    <row r="11" spans="1:14" x14ac:dyDescent="0.2">
      <c r="A11" s="58">
        <v>4</v>
      </c>
      <c r="B11" s="11" t="str">
        <f>ORCA!B24</f>
        <v>INFRA-ESTRUTURA</v>
      </c>
      <c r="C11" s="11">
        <f>ORCA!G29</f>
        <v>6433.4</v>
      </c>
      <c r="D11" s="12">
        <f t="shared" si="0"/>
        <v>0.16339333108140716</v>
      </c>
      <c r="E11" s="24">
        <f>SUM($C$11*F11)</f>
        <v>6433.4</v>
      </c>
      <c r="F11" s="30">
        <v>1</v>
      </c>
      <c r="G11" s="24">
        <f>SUM($C$11*H11)</f>
        <v>0</v>
      </c>
      <c r="H11" s="30"/>
      <c r="I11" s="37">
        <f t="shared" si="1"/>
        <v>6433.4</v>
      </c>
      <c r="J11" s="38">
        <f t="shared" si="2"/>
        <v>1</v>
      </c>
    </row>
    <row r="12" spans="1:14" x14ac:dyDescent="0.2">
      <c r="A12" s="58">
        <v>5</v>
      </c>
      <c r="B12" s="11" t="str">
        <f>ORCA!B30</f>
        <v>SUPRA-ESTRUTURA</v>
      </c>
      <c r="C12" s="11">
        <f>ORCA!G34</f>
        <v>356.8</v>
      </c>
      <c r="D12" s="12">
        <f t="shared" si="0"/>
        <v>9.0618864876808661E-3</v>
      </c>
      <c r="E12" s="24">
        <f>SUM($C$12*F12)</f>
        <v>214.08</v>
      </c>
      <c r="F12" s="30">
        <v>0.6</v>
      </c>
      <c r="G12" s="24">
        <f>SUM($C$12*H12)</f>
        <v>142.72</v>
      </c>
      <c r="H12" s="30">
        <v>0.4</v>
      </c>
      <c r="I12" s="37">
        <f t="shared" si="1"/>
        <v>356.8</v>
      </c>
      <c r="J12" s="38">
        <f t="shared" si="2"/>
        <v>1</v>
      </c>
    </row>
    <row r="13" spans="1:14" x14ac:dyDescent="0.2">
      <c r="A13" s="58">
        <v>6</v>
      </c>
      <c r="B13" s="11" t="str">
        <f>ORCA!B35</f>
        <v>IMPERMEABILIZAÇÕES</v>
      </c>
      <c r="C13" s="11">
        <f>ORCA!G37</f>
        <v>430.53</v>
      </c>
      <c r="D13" s="12">
        <f t="shared" si="0"/>
        <v>1.0934456248714246E-2</v>
      </c>
      <c r="E13" s="24">
        <f>SUM($C$13*F13)</f>
        <v>430.53</v>
      </c>
      <c r="F13" s="30">
        <v>1</v>
      </c>
      <c r="G13" s="24">
        <f>SUM($C$13*H13)</f>
        <v>0</v>
      </c>
      <c r="H13" s="30"/>
      <c r="I13" s="37">
        <f t="shared" si="1"/>
        <v>430.53</v>
      </c>
      <c r="J13" s="38">
        <f t="shared" si="2"/>
        <v>1</v>
      </c>
    </row>
    <row r="14" spans="1:14" x14ac:dyDescent="0.2">
      <c r="A14" s="58">
        <v>7</v>
      </c>
      <c r="B14" s="11" t="str">
        <f>ORCA!B38</f>
        <v>PAREDES E PAINÉIS</v>
      </c>
      <c r="C14" s="11">
        <f>ORCA!G41</f>
        <v>1010.44</v>
      </c>
      <c r="D14" s="12">
        <f t="shared" si="0"/>
        <v>2.5662815534227171E-2</v>
      </c>
      <c r="E14" s="24">
        <f>SUM($C$14*F14)</f>
        <v>606.26400000000001</v>
      </c>
      <c r="F14" s="30">
        <v>0.6</v>
      </c>
      <c r="G14" s="24">
        <f>SUM($C$14*H14)</f>
        <v>404.17600000000004</v>
      </c>
      <c r="H14" s="30">
        <v>0.4</v>
      </c>
      <c r="I14" s="37">
        <f t="shared" si="1"/>
        <v>1010.44</v>
      </c>
      <c r="J14" s="38">
        <f t="shared" si="2"/>
        <v>1</v>
      </c>
    </row>
    <row r="15" spans="1:14" x14ac:dyDescent="0.2">
      <c r="A15" s="58">
        <v>8</v>
      </c>
      <c r="B15" s="11" t="str">
        <f>ORCA!B42</f>
        <v>ESQUADRIAS</v>
      </c>
      <c r="C15" s="11">
        <f>ORCA!G45</f>
        <v>872.01</v>
      </c>
      <c r="D15" s="12">
        <f t="shared" si="0"/>
        <v>2.2147016917383945E-2</v>
      </c>
      <c r="E15" s="24">
        <f>SUM($C$15*F15)</f>
        <v>0</v>
      </c>
      <c r="F15" s="30"/>
      <c r="G15" s="24">
        <f>SUM($C$15*H15)</f>
        <v>872.01</v>
      </c>
      <c r="H15" s="30">
        <v>1</v>
      </c>
      <c r="I15" s="37">
        <f t="shared" si="1"/>
        <v>872.01</v>
      </c>
      <c r="J15" s="38">
        <f t="shared" si="2"/>
        <v>1</v>
      </c>
    </row>
    <row r="16" spans="1:14" x14ac:dyDescent="0.2">
      <c r="A16" s="58">
        <v>9</v>
      </c>
      <c r="B16" s="11" t="str">
        <f>ORCA!B46</f>
        <v>REVESTIMENTOS</v>
      </c>
      <c r="C16" s="11">
        <f>ORCA!G51</f>
        <v>2755.6099999999997</v>
      </c>
      <c r="D16" s="12">
        <f t="shared" si="0"/>
        <v>6.9986056682506348E-2</v>
      </c>
      <c r="E16" s="24">
        <f>SUM($C$16*F16)</f>
        <v>0</v>
      </c>
      <c r="F16" s="30"/>
      <c r="G16" s="24">
        <f>SUM($C$16*H16)</f>
        <v>2755.6099999999997</v>
      </c>
      <c r="H16" s="30">
        <v>1</v>
      </c>
      <c r="I16" s="37">
        <f t="shared" si="1"/>
        <v>2755.6099999999997</v>
      </c>
      <c r="J16" s="38">
        <f t="shared" si="2"/>
        <v>1</v>
      </c>
    </row>
    <row r="17" spans="1:11" x14ac:dyDescent="0.2">
      <c r="A17" s="58">
        <v>10</v>
      </c>
      <c r="B17" s="11" t="str">
        <f>ORCA!B52</f>
        <v>ELÉTRICA</v>
      </c>
      <c r="C17" s="11">
        <f>ORCA!G54</f>
        <v>276.25</v>
      </c>
      <c r="D17" s="12">
        <f t="shared" si="0"/>
        <v>7.0161046586934952E-3</v>
      </c>
      <c r="E17" s="24">
        <f>SUM($C$17*F17)</f>
        <v>138.125</v>
      </c>
      <c r="F17" s="30">
        <v>0.5</v>
      </c>
      <c r="G17" s="24">
        <f>SUM($C$17*H17)</f>
        <v>138.125</v>
      </c>
      <c r="H17" s="30">
        <v>0.5</v>
      </c>
      <c r="I17" s="37">
        <f t="shared" si="1"/>
        <v>276.25</v>
      </c>
      <c r="J17" s="38">
        <f t="shared" si="2"/>
        <v>1</v>
      </c>
    </row>
    <row r="18" spans="1:11" x14ac:dyDescent="0.2">
      <c r="A18" s="58">
        <v>11</v>
      </c>
      <c r="B18" s="11" t="str">
        <f>ORCA!B55</f>
        <v>PAVIMENTAÇÕES INTERNAS</v>
      </c>
      <c r="C18" s="11">
        <f>ORCA!G60</f>
        <v>122.59</v>
      </c>
      <c r="D18" s="12">
        <f t="shared" si="0"/>
        <v>3.1134996203049251E-3</v>
      </c>
      <c r="E18" s="24">
        <f>SUM($C$18*F18)</f>
        <v>73.554000000000002</v>
      </c>
      <c r="F18" s="30">
        <v>0.6</v>
      </c>
      <c r="G18" s="24">
        <f>SUM($C$18*H18)</f>
        <v>49.036000000000001</v>
      </c>
      <c r="H18" s="30">
        <v>0.4</v>
      </c>
      <c r="I18" s="37">
        <f t="shared" si="1"/>
        <v>122.59</v>
      </c>
      <c r="J18" s="38">
        <f t="shared" si="2"/>
        <v>1</v>
      </c>
    </row>
    <row r="19" spans="1:11" x14ac:dyDescent="0.2">
      <c r="A19" s="58">
        <v>12</v>
      </c>
      <c r="B19" s="11" t="str">
        <f>ORCA!B61</f>
        <v>PAVIMENTAÇÕES EXTERNAS</v>
      </c>
      <c r="C19" s="11">
        <f>ORCA!G65</f>
        <v>13616.029999999999</v>
      </c>
      <c r="D19" s="12">
        <f t="shared" si="0"/>
        <v>0.34581535390374801</v>
      </c>
      <c r="E19" s="24">
        <f>SUM($C$19*F19)</f>
        <v>0</v>
      </c>
      <c r="F19" s="30"/>
      <c r="G19" s="24">
        <f>SUM($C$19*H19)</f>
        <v>13616.029999999999</v>
      </c>
      <c r="H19" s="30">
        <v>1</v>
      </c>
      <c r="I19" s="37">
        <f t="shared" si="1"/>
        <v>13616.029999999999</v>
      </c>
      <c r="J19" s="38">
        <f t="shared" si="2"/>
        <v>1</v>
      </c>
    </row>
    <row r="20" spans="1:11" x14ac:dyDescent="0.2">
      <c r="A20" s="58">
        <v>13</v>
      </c>
      <c r="B20" s="11" t="str">
        <f>ORCA!B66</f>
        <v>PINTURA</v>
      </c>
      <c r="C20" s="11">
        <f>ORCA!G71</f>
        <v>430.59000000000003</v>
      </c>
      <c r="D20" s="12">
        <f t="shared" si="0"/>
        <v>1.0935980108549619E-2</v>
      </c>
      <c r="E20" s="24">
        <f>SUM($C$20*F20)</f>
        <v>0</v>
      </c>
      <c r="F20" s="30"/>
      <c r="G20" s="24">
        <f>SUM($C$20*H20)</f>
        <v>430.59000000000003</v>
      </c>
      <c r="H20" s="30">
        <v>1</v>
      </c>
      <c r="I20" s="37">
        <f t="shared" si="1"/>
        <v>430.59000000000003</v>
      </c>
      <c r="J20" s="38">
        <f t="shared" si="2"/>
        <v>1</v>
      </c>
    </row>
    <row r="21" spans="1:11" x14ac:dyDescent="0.2">
      <c r="A21" s="58">
        <v>14</v>
      </c>
      <c r="B21" s="11" t="str">
        <f>ORCA!B72</f>
        <v>LIMPEZA FINAL E ENTREGA DA OBRA</v>
      </c>
      <c r="C21" s="11">
        <f>ORCA!G74</f>
        <v>1203.76</v>
      </c>
      <c r="D21" s="12">
        <f t="shared" si="0"/>
        <v>3.0572691923796858E-2</v>
      </c>
      <c r="E21" s="24">
        <f>SUM($C$21*F21)</f>
        <v>0</v>
      </c>
      <c r="F21" s="30"/>
      <c r="G21" s="24">
        <f>SUM($C$21*H21)</f>
        <v>1203.76</v>
      </c>
      <c r="H21" s="30">
        <v>1</v>
      </c>
      <c r="I21" s="37">
        <f t="shared" si="1"/>
        <v>1203.76</v>
      </c>
      <c r="J21" s="38">
        <f t="shared" si="2"/>
        <v>1</v>
      </c>
    </row>
    <row r="22" spans="1:11" x14ac:dyDescent="0.2">
      <c r="A22" s="59"/>
      <c r="B22" s="11"/>
      <c r="C22" s="27"/>
      <c r="D22" s="13"/>
      <c r="E22" s="24"/>
      <c r="F22" s="30"/>
      <c r="G22" s="24"/>
      <c r="H22" s="30"/>
      <c r="I22" s="37"/>
      <c r="J22" s="38"/>
    </row>
    <row r="23" spans="1:11" s="6" customFormat="1" ht="14.25" x14ac:dyDescent="0.2">
      <c r="A23" s="60"/>
      <c r="B23" s="72" t="s">
        <v>40</v>
      </c>
      <c r="C23" s="109">
        <f>SUM(C8:C21)</f>
        <v>39373.69999999999</v>
      </c>
      <c r="D23" s="110">
        <f>SUM(D8:D21)</f>
        <v>1</v>
      </c>
      <c r="E23" s="61"/>
      <c r="F23" s="62"/>
      <c r="G23" s="61"/>
      <c r="H23" s="62"/>
      <c r="I23" s="63"/>
      <c r="J23" s="62"/>
      <c r="K23" s="51"/>
    </row>
    <row r="24" spans="1:11" s="6" customFormat="1" x14ac:dyDescent="0.2">
      <c r="A24" s="7"/>
      <c r="B24" s="4" t="s">
        <v>36</v>
      </c>
      <c r="C24" s="3"/>
      <c r="D24" s="5"/>
      <c r="E24" s="52"/>
      <c r="F24" s="31"/>
      <c r="G24" s="52"/>
      <c r="H24" s="31"/>
      <c r="I24" s="52"/>
      <c r="J24" s="53"/>
      <c r="K24" s="51"/>
    </row>
    <row r="25" spans="1:11" s="6" customFormat="1" x14ac:dyDescent="0.2">
      <c r="A25" s="7"/>
      <c r="B25" s="4" t="s">
        <v>37</v>
      </c>
      <c r="C25" s="54"/>
      <c r="D25" s="54"/>
      <c r="E25" s="28">
        <f>SUM(E8:E22)</f>
        <v>19761.642999999996</v>
      </c>
      <c r="F25" s="31">
        <f>SUM(E25*100%/$C$23)</f>
        <v>0.50189956747778341</v>
      </c>
      <c r="G25" s="28">
        <f>SUM(G8:G22)</f>
        <v>19612.056999999997</v>
      </c>
      <c r="H25" s="31">
        <f>SUM(G25*100%/$C$23)</f>
        <v>0.49810043252221664</v>
      </c>
      <c r="I25" s="179">
        <f>SUM(I8:I22)</f>
        <v>39373.69999999999</v>
      </c>
      <c r="J25" s="31">
        <f>SUM(I25*100%/$C$23)</f>
        <v>1</v>
      </c>
      <c r="K25" s="51"/>
    </row>
    <row r="26" spans="1:11" s="6" customFormat="1" x14ac:dyDescent="0.2">
      <c r="A26" s="7"/>
      <c r="B26" s="4" t="s">
        <v>38</v>
      </c>
      <c r="C26" s="3"/>
      <c r="D26" s="5"/>
      <c r="E26" s="52">
        <f>SUM(E25)</f>
        <v>19761.642999999996</v>
      </c>
      <c r="F26" s="31">
        <f>SUM(F25)</f>
        <v>0.50189956747778341</v>
      </c>
      <c r="G26" s="52">
        <f t="shared" ref="G26" si="3">SUM(E26+G25)</f>
        <v>39373.699999999997</v>
      </c>
      <c r="H26" s="31">
        <f>SUM(F26+H25)</f>
        <v>1</v>
      </c>
      <c r="I26" s="180"/>
      <c r="J26" s="53"/>
      <c r="K26" s="51"/>
    </row>
    <row r="27" spans="1:11" x14ac:dyDescent="0.2">
      <c r="D27" s="25"/>
      <c r="E27" s="16"/>
      <c r="F27" s="32"/>
      <c r="G27" s="16"/>
      <c r="H27" s="32"/>
      <c r="I27" s="39"/>
      <c r="J27" s="39"/>
    </row>
    <row r="28" spans="1:11" x14ac:dyDescent="0.2">
      <c r="D28" s="25"/>
      <c r="E28" s="23"/>
      <c r="F28" s="55"/>
      <c r="G28" s="23"/>
      <c r="H28" s="55"/>
      <c r="I28" s="39"/>
      <c r="J28" s="39"/>
    </row>
    <row r="29" spans="1:11" x14ac:dyDescent="0.2">
      <c r="D29" s="26"/>
      <c r="E29" s="16"/>
      <c r="F29" s="32"/>
      <c r="G29" s="16"/>
      <c r="H29" s="32"/>
      <c r="I29" s="39"/>
      <c r="J29" s="39"/>
    </row>
    <row r="30" spans="1:11" x14ac:dyDescent="0.2">
      <c r="D30" s="25"/>
      <c r="E30" s="23"/>
      <c r="F30" s="55"/>
      <c r="G30" s="23"/>
      <c r="H30" s="55"/>
      <c r="I30" s="39"/>
      <c r="J30" s="39"/>
    </row>
    <row r="31" spans="1:11" x14ac:dyDescent="0.2">
      <c r="D31" s="25"/>
      <c r="E31" s="16"/>
      <c r="F31" s="32"/>
      <c r="G31" s="16"/>
      <c r="H31" s="32"/>
      <c r="I31" s="39"/>
      <c r="J31" s="39"/>
    </row>
    <row r="32" spans="1:11" x14ac:dyDescent="0.2">
      <c r="D32" s="25"/>
      <c r="E32" s="23"/>
      <c r="F32" s="55"/>
      <c r="G32" s="23"/>
      <c r="H32" s="55"/>
      <c r="I32" s="39"/>
      <c r="J32" s="39"/>
    </row>
    <row r="33" spans="4:10" x14ac:dyDescent="0.2">
      <c r="D33" s="25"/>
      <c r="E33" s="16"/>
      <c r="F33" s="32"/>
      <c r="G33" s="16"/>
      <c r="H33" s="32"/>
      <c r="I33" s="39"/>
      <c r="J33" s="39"/>
    </row>
    <row r="34" spans="4:10" x14ac:dyDescent="0.2">
      <c r="D34" s="25"/>
      <c r="E34" s="23"/>
      <c r="F34" s="55"/>
      <c r="G34" s="23"/>
      <c r="H34" s="55"/>
      <c r="I34" s="39"/>
      <c r="J34" s="39"/>
    </row>
    <row r="35" spans="4:10" x14ac:dyDescent="0.2">
      <c r="D35" s="25"/>
      <c r="E35" s="17"/>
      <c r="F35" s="36"/>
      <c r="G35" s="17"/>
      <c r="H35" s="36"/>
      <c r="I35" s="39"/>
      <c r="J35" s="39"/>
    </row>
    <row r="36" spans="4:10" x14ac:dyDescent="0.2">
      <c r="D36" s="25"/>
      <c r="E36" s="16"/>
      <c r="F36" s="32"/>
      <c r="G36" s="16"/>
      <c r="H36" s="32"/>
      <c r="I36" s="39"/>
      <c r="J36" s="39"/>
    </row>
    <row r="37" spans="4:10" x14ac:dyDescent="0.2">
      <c r="D37" s="25"/>
      <c r="E37" s="18"/>
      <c r="F37" s="32"/>
      <c r="G37" s="18"/>
      <c r="H37" s="32"/>
      <c r="I37" s="39"/>
      <c r="J37" s="39"/>
    </row>
    <row r="38" spans="4:10" x14ac:dyDescent="0.2">
      <c r="D38" s="25"/>
      <c r="E38" s="16"/>
      <c r="F38" s="32"/>
      <c r="G38" s="16"/>
      <c r="H38" s="32"/>
      <c r="I38" s="39"/>
      <c r="J38" s="39"/>
    </row>
    <row r="39" spans="4:10" x14ac:dyDescent="0.2">
      <c r="D39" s="25"/>
      <c r="E39" s="17"/>
      <c r="F39" s="36"/>
      <c r="G39" s="17"/>
      <c r="H39" s="36"/>
      <c r="I39" s="39"/>
      <c r="J39" s="39"/>
    </row>
    <row r="40" spans="4:10" x14ac:dyDescent="0.2">
      <c r="D40" s="25"/>
      <c r="E40" s="16"/>
      <c r="F40" s="32"/>
      <c r="G40" s="16"/>
      <c r="H40" s="32"/>
      <c r="I40" s="39"/>
      <c r="J40" s="39"/>
    </row>
    <row r="41" spans="4:10" x14ac:dyDescent="0.2">
      <c r="D41" s="25"/>
      <c r="E41" s="25"/>
      <c r="F41" s="33"/>
      <c r="G41" s="25"/>
      <c r="H41" s="33"/>
      <c r="I41" s="39"/>
      <c r="J41" s="39"/>
    </row>
    <row r="42" spans="4:10" x14ac:dyDescent="0.2">
      <c r="D42" s="25"/>
      <c r="E42" s="25"/>
      <c r="F42" s="33"/>
      <c r="G42" s="25"/>
      <c r="H42" s="33"/>
      <c r="I42" s="39"/>
      <c r="J42" s="39"/>
    </row>
    <row r="43" spans="4:10" x14ac:dyDescent="0.2">
      <c r="D43" s="25"/>
      <c r="E43" s="25"/>
      <c r="F43" s="33"/>
      <c r="G43" s="25"/>
      <c r="H43" s="33"/>
      <c r="I43" s="19"/>
      <c r="J43" s="19"/>
    </row>
    <row r="44" spans="4:10" x14ac:dyDescent="0.2">
      <c r="D44" s="25"/>
      <c r="E44" s="25"/>
      <c r="F44" s="33"/>
      <c r="G44" s="25"/>
      <c r="H44" s="33"/>
      <c r="I44" s="19"/>
      <c r="J44" s="19"/>
    </row>
    <row r="45" spans="4:10" x14ac:dyDescent="0.2">
      <c r="D45" s="25"/>
      <c r="E45" s="25"/>
      <c r="F45" s="33"/>
      <c r="G45" s="25"/>
      <c r="H45" s="33"/>
      <c r="I45" s="19"/>
      <c r="J45" s="19"/>
    </row>
    <row r="46" spans="4:10" x14ac:dyDescent="0.2">
      <c r="D46" s="10"/>
      <c r="E46" s="10"/>
      <c r="G46" s="10"/>
    </row>
    <row r="47" spans="4:10" x14ac:dyDescent="0.2">
      <c r="D47" s="10"/>
      <c r="E47" s="10"/>
      <c r="G47" s="10"/>
    </row>
    <row r="48" spans="4:10" x14ac:dyDescent="0.2">
      <c r="D48" s="10"/>
      <c r="E48" s="10"/>
      <c r="G48" s="10"/>
    </row>
    <row r="49" spans="4:7" x14ac:dyDescent="0.2">
      <c r="D49" s="10"/>
      <c r="E49" s="10"/>
      <c r="G49" s="10"/>
    </row>
    <row r="50" spans="4:7" x14ac:dyDescent="0.2">
      <c r="D50" s="10"/>
      <c r="E50" s="10"/>
      <c r="G50" s="10"/>
    </row>
    <row r="51" spans="4:7" x14ac:dyDescent="0.2">
      <c r="D51" s="10"/>
      <c r="E51" s="10"/>
      <c r="G51" s="10"/>
    </row>
    <row r="52" spans="4:7" x14ac:dyDescent="0.2">
      <c r="D52" s="10"/>
      <c r="E52" s="10"/>
      <c r="G52" s="10"/>
    </row>
    <row r="53" spans="4:7" x14ac:dyDescent="0.2">
      <c r="D53" s="10"/>
      <c r="E53" s="10"/>
      <c r="G53" s="10"/>
    </row>
  </sheetData>
  <mergeCells count="6">
    <mergeCell ref="A3:J3"/>
    <mergeCell ref="E6:F6"/>
    <mergeCell ref="G6:H6"/>
    <mergeCell ref="A6:A7"/>
    <mergeCell ref="B6:B7"/>
    <mergeCell ref="D6:D7"/>
  </mergeCells>
  <phoneticPr fontId="0" type="noConversion"/>
  <pageMargins left="0.9055118110236221" right="0.47244094488188981" top="2.2440944881889764" bottom="0.31496062992125984" header="0.74803149606299213" footer="0.19685039370078741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2016-06-13T14:55:36Z</cp:lastPrinted>
  <dcterms:created xsi:type="dcterms:W3CDTF">2001-12-06T19:05:24Z</dcterms:created>
  <dcterms:modified xsi:type="dcterms:W3CDTF">2016-06-13T14:55:52Z</dcterms:modified>
</cp:coreProperties>
</file>